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torvaldklaveness.sharepoint.com/sites/KCCFinance-Reporting/Delte dokumenter/Reporting/03 Annual reporting/APM/2024/"/>
    </mc:Choice>
  </mc:AlternateContent>
  <xr:revisionPtr revIDLastSave="782" documentId="8_{B02FE9C2-741A-4B5C-A1DC-12E5CD1C5647}" xr6:coauthVersionLast="47" xr6:coauthVersionMax="47" xr10:uidLastSave="{D3DA4574-51E0-4549-A29D-0157DAC59923}"/>
  <bookViews>
    <workbookView xWindow="28680" yWindow="-120" windowWidth="51840" windowHeight="21120" activeTab="1" xr2:uid="{B80ECBC6-ED34-44C0-8659-482912139464}"/>
  </bookViews>
  <sheets>
    <sheet name="APM Definition" sheetId="29" r:id="rId1"/>
    <sheet name="APM Reconcilation" sheetId="28"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8" i="28" l="1"/>
  <c r="C145" i="28"/>
  <c r="C146" i="28" s="1"/>
  <c r="C136" i="28"/>
  <c r="C138" i="28" s="1"/>
  <c r="C129" i="28"/>
  <c r="C103" i="28"/>
  <c r="C109" i="28" s="1"/>
  <c r="C111" i="28" s="1"/>
  <c r="C117" i="28" s="1"/>
  <c r="AE146" i="28"/>
  <c r="D146" i="28"/>
  <c r="D136" i="28"/>
  <c r="D138" i="28" s="1"/>
  <c r="D129" i="28"/>
  <c r="D127" i="28"/>
  <c r="D118" i="28"/>
  <c r="D119" i="28" s="1"/>
  <c r="AE138" i="28"/>
  <c r="AE127" i="28"/>
  <c r="AE130" i="28" s="1"/>
  <c r="AE119" i="28"/>
  <c r="C126" i="28" l="1"/>
  <c r="C127" i="28" s="1"/>
  <c r="C130" i="28" s="1"/>
  <c r="C119" i="28"/>
  <c r="D130" i="28"/>
  <c r="Q129" i="28"/>
  <c r="Q130" i="28" s="1"/>
  <c r="N129" i="28"/>
  <c r="N130" i="28" s="1"/>
  <c r="AL119" i="28"/>
  <c r="AO118" i="28"/>
  <c r="AO119" i="28" s="1"/>
  <c r="AN118" i="28"/>
  <c r="AN119" i="28" s="1"/>
  <c r="AM118" i="28"/>
  <c r="AM119" i="28" s="1"/>
  <c r="AI118" i="28"/>
  <c r="AI119" i="28" s="1"/>
  <c r="AH118" i="28"/>
  <c r="AH119" i="28" s="1"/>
  <c r="AG118" i="28"/>
  <c r="AG119" i="28" s="1"/>
  <c r="AC118" i="28"/>
  <c r="AC119" i="28" s="1"/>
  <c r="AB118" i="28"/>
  <c r="AB119" i="28" s="1"/>
  <c r="AA118" i="28"/>
  <c r="AA119" i="28" s="1"/>
  <c r="W118" i="28"/>
  <c r="W119" i="28" s="1"/>
  <c r="V118" i="28"/>
  <c r="V119" i="28" s="1"/>
  <c r="U118" i="28"/>
  <c r="U119" i="28" s="1"/>
  <c r="T118" i="28"/>
  <c r="T119" i="28" s="1"/>
  <c r="S118" i="28"/>
  <c r="S119" i="28" s="1"/>
  <c r="R118" i="28"/>
  <c r="R119" i="28" s="1"/>
  <c r="Q118" i="28"/>
  <c r="Q119" i="28" s="1"/>
  <c r="P118" i="28"/>
  <c r="P119" i="28" s="1"/>
  <c r="O118" i="28"/>
  <c r="O119" i="28" s="1"/>
  <c r="N118" i="28"/>
  <c r="N119" i="28" s="1"/>
  <c r="M118" i="28"/>
  <c r="M119" i="28" s="1"/>
  <c r="L118" i="28"/>
  <c r="L119" i="28" s="1"/>
  <c r="E118" i="28"/>
  <c r="AI129" i="28"/>
  <c r="AI130" i="28" s="1"/>
  <c r="AH129" i="28"/>
  <c r="AH130" i="28" s="1"/>
  <c r="AG129" i="28"/>
  <c r="AG130" i="28" s="1"/>
  <c r="AC129" i="28"/>
  <c r="AC130" i="28" s="1"/>
  <c r="AB129" i="28"/>
  <c r="AB130" i="28" s="1"/>
  <c r="AA129" i="28"/>
  <c r="AA130" i="28" s="1"/>
  <c r="W129" i="28"/>
  <c r="W130" i="28" s="1"/>
  <c r="V129" i="28"/>
  <c r="V130" i="28" s="1"/>
  <c r="U129" i="28"/>
  <c r="U130" i="28" s="1"/>
  <c r="T129" i="28"/>
  <c r="T130" i="28" s="1"/>
  <c r="S129" i="28"/>
  <c r="S130" i="28" s="1"/>
  <c r="R129" i="28"/>
  <c r="R130" i="28" s="1"/>
  <c r="P129" i="28"/>
  <c r="P130" i="28" s="1"/>
  <c r="O129" i="28"/>
  <c r="O130" i="28" s="1"/>
  <c r="M129" i="28"/>
  <c r="M130" i="28" s="1"/>
  <c r="L129" i="28"/>
  <c r="L130" i="28" s="1"/>
  <c r="AK137" i="28"/>
  <c r="AK136" i="28"/>
  <c r="AK138" i="28" s="1"/>
  <c r="AK129" i="28"/>
  <c r="AK130" i="28" s="1"/>
  <c r="AK118" i="28"/>
  <c r="AK117" i="28"/>
  <c r="AK73" i="28"/>
  <c r="AK61" i="28"/>
  <c r="AK49" i="28"/>
  <c r="E145" i="28"/>
  <c r="E146" i="28" s="1"/>
  <c r="E136" i="28"/>
  <c r="E137" i="28"/>
  <c r="E129" i="28"/>
  <c r="E103" i="28"/>
  <c r="E109" i="28" s="1"/>
  <c r="E73" i="28"/>
  <c r="E61" i="28"/>
  <c r="E49" i="28"/>
  <c r="AK119" i="28" l="1"/>
  <c r="E138" i="28"/>
  <c r="E111" i="28"/>
  <c r="E117" i="28" s="1"/>
  <c r="E119" i="28" s="1"/>
  <c r="E126" i="28"/>
  <c r="E127" i="28" s="1"/>
  <c r="E130" i="28" s="1"/>
  <c r="AK36" i="28"/>
  <c r="AK25" i="28"/>
  <c r="AK13" i="28"/>
</calcChain>
</file>

<file path=xl/sharedStrings.xml><?xml version="1.0" encoding="utf-8"?>
<sst xmlns="http://schemas.openxmlformats.org/spreadsheetml/2006/main" count="547" uniqueCount="121">
  <si>
    <t>Definition of Alternative Performance Measures (APM's)</t>
  </si>
  <si>
    <t>In order to measure performance on a historic basis, Klaveness Combination Carriers ASA on a consolidated basis, "the Group"/"the Company", has made use of the non-IFRS measures described below. These alternative performance measures (APMs) are provided to enable a deeper understanding of the Company’s financial performance and is used by management to measure performance. The APMs should not be considered as a substitute for measures of performance in accordance with IFRS.</t>
  </si>
  <si>
    <t>Alternative performance measures (APM)</t>
  </si>
  <si>
    <t>Reason for use</t>
  </si>
  <si>
    <t xml:space="preserve">Definition </t>
  </si>
  <si>
    <t>Net revenue per onhire day/KCC fleet TCE earnings ($/day)</t>
  </si>
  <si>
    <t xml:space="preserve">The Group believes that average revenue per onhire day provides useful information about the Group's earnings and has included the APM as the measure is used in the management reporting on a monthly basis to evaluate the Group's periodic performance and periodic performance for each of the two segments; CABU and CLEANBU vessels. </t>
  </si>
  <si>
    <t xml:space="preserve">Defined as net revenue excluding adjustments divided by number of onhire days. Net revenue excluding adjustments is defined as total net revenue from operation of vessels adjusted for offhire compensation and other revenue not related to voyage performance. Revenue basis for average TCE earnings is based on load-to-discharge for 2022 going forward and discharge-to-discharge for 2021. The difference/adjustment relates to days in ballast from discharge to loading on next voyage. Average TCE earnings per onhire day has been changed with effect from 1 January 2022. The effect on 2021 is immaterial(approx 70 $/d for both segments) and the Company has concluded not to adjust comparative figures. </t>
  </si>
  <si>
    <t>CABU TCE earnings ($/day)</t>
  </si>
  <si>
    <t>CLEANBU TCE earnings ($/day)</t>
  </si>
  <si>
    <t xml:space="preserve">KCC Fleet OPEX per day ($/day) </t>
  </si>
  <si>
    <t xml:space="preserve">The Group believes the measure provides useful information about the Group's 
ability to run the vessels effectively. The measure is calculated both for the total 
fleet and for the fleet of CABU vessels and the fleet of CLEANBU vessels. </t>
  </si>
  <si>
    <t>Defined as operating expenses, vessels adjusted divided by operating days (incl. 
offhire). The operating expenses adjusted is defined as operating expenses for 
the vessels excluding operating expenses which are not regarded as part of the 
underlying performance for the period and which are expected to occur less 
frequently (non-recurring).</t>
  </si>
  <si>
    <t>CABU OPEX per day ($/day)</t>
  </si>
  <si>
    <t>CLEANBU OPEX per day ($/day)</t>
  </si>
  <si>
    <t>SG&amp;A (Selling, General &amp; Administrative Expenses)</t>
  </si>
  <si>
    <t xml:space="preserve">Applied to measure the company’s overall overhead expenses. </t>
  </si>
  <si>
    <t>SG&amp;A is reported on the income statement as the sum of Group commercial and administrative services, Salaries and social expence, Tonnage tax and Other operating and administrative expenses.</t>
  </si>
  <si>
    <t>EBITDA adjusted</t>
  </si>
  <si>
    <t xml:space="preserve">The Group believes that the measure provide information of the profitability of the Group's operating results for the period without regard to costs for the period that are expected to occur less frequently. The APM has not been used since 2021. </t>
  </si>
  <si>
    <t>Defined as EBITDA excluding income and/or cost items which are not regarded as part of the underlying operational performance for the period. The Group has adjusted for one off costs related to start up cost of CLEANBU vessels.</t>
  </si>
  <si>
    <t>EBIT adjusted</t>
  </si>
  <si>
    <t xml:space="preserve">The Group believes the measure provides useful information of the Group's overall financial performance, excluding the impact from financial items, taxes and cost for the period that are expected to occur less frequently. The APM has not been used since 2021. </t>
  </si>
  <si>
    <t>Defined as EBIT excluding income and/or cost items which are not regarded as part of the underlying operational performance for the period. The Group has adjusted EBIT for one off costs relating to start up cost of CLEANBU vessels.</t>
  </si>
  <si>
    <t>Underlying EBT</t>
  </si>
  <si>
    <t>The Group believes the measure provides useful information of the Group's overall financial performance, excluding the impact from non-recurring items</t>
  </si>
  <si>
    <t>Defined as EBT excluding items that are not considered as part of normal operation and effects from financial items not realised. The Group has adjusted for one off costs related to start up of the CLEANBU vessels.</t>
  </si>
  <si>
    <t>Total interest-bearing debt</t>
  </si>
  <si>
    <t xml:space="preserve">Total interest bearing debt is used for calculation of ROCE. </t>
  </si>
  <si>
    <t xml:space="preserve">Total interest-bearing debt comprises non-current mortgage debt, bond loan, short-term mortgage debt and other interest bearing liabilities. </t>
  </si>
  <si>
    <t xml:space="preserve">Net interest bearing debt (NIBD) </t>
  </si>
  <si>
    <t>Net interest bearing debt is a measure of the Group's overall balance sheet strength, and is used for calculation of NIBD/EBITDA .</t>
  </si>
  <si>
    <t>Net interest bearing debt comprises total interest-bearing debt less cash.</t>
  </si>
  <si>
    <t xml:space="preserve">NIBD/EBITDA </t>
  </si>
  <si>
    <t xml:space="preserve">The Group believes the measure provides useful information of the Group's financial leverage and the ability to pay off its debt. </t>
  </si>
  <si>
    <t>Net interest bearing debt divided by annualised EBITDA (EBITDA adjusted for years 2019-2021).</t>
  </si>
  <si>
    <t>Return on Capital Employed (ROCE) annualised</t>
  </si>
  <si>
    <t>The Group believes the measure provides useful information about the Group's profitability and the efficiency of the capital beeing used.</t>
  </si>
  <si>
    <t>Defined as capital employed as a percent of EBIT adjusted. Capital employed is defined as sum of total equity and total interest-bearing debt. In the quarterly 
reporting ROCE adjusted is based on annualized EBIT adjusted divided by capital employed.</t>
  </si>
  <si>
    <t>Return of Equity (ROE) annualised</t>
  </si>
  <si>
    <t xml:space="preserve">The Group believes the measure provides useful information about the Group's 
ability to generate revenue for each unit of shareholder equity. </t>
  </si>
  <si>
    <t>Defined as profit after tax annualised divided by total equity.</t>
  </si>
  <si>
    <t>Equity ratio</t>
  </si>
  <si>
    <t xml:space="preserve">Applied to measure the company’s solidity according to the Group’s covenant requirements. </t>
  </si>
  <si>
    <t xml:space="preserve">Equity ratio is calculated total equity divided by total assets. </t>
  </si>
  <si>
    <t>Reconcilation of Alternative Performance Measures</t>
  </si>
  <si>
    <t>KCC Fleet-  Net revenue per on-hire day (TCE earnings)</t>
  </si>
  <si>
    <t>USD thousand</t>
  </si>
  <si>
    <t>Q3 2023</t>
  </si>
  <si>
    <t>Q2 2023</t>
  </si>
  <si>
    <t>Q1 2023</t>
  </si>
  <si>
    <t>Q4 2022</t>
  </si>
  <si>
    <t>Q3 2022</t>
  </si>
  <si>
    <t>Q2 2022</t>
  </si>
  <si>
    <t>Q1 2022</t>
  </si>
  <si>
    <t>Q4 2021</t>
  </si>
  <si>
    <t>Q3 2021</t>
  </si>
  <si>
    <t>Q2 2021</t>
  </si>
  <si>
    <t>Q1 2021</t>
  </si>
  <si>
    <t>Q4 2020</t>
  </si>
  <si>
    <t>Q3 2020</t>
  </si>
  <si>
    <t>Q2 2020</t>
  </si>
  <si>
    <t>Q1 2020</t>
  </si>
  <si>
    <t>Q4 2019</t>
  </si>
  <si>
    <t>Q3 2019</t>
  </si>
  <si>
    <t>Q2 2019</t>
  </si>
  <si>
    <t>Q1 2019</t>
  </si>
  <si>
    <t>1H 2023</t>
  </si>
  <si>
    <t>1H 2022</t>
  </si>
  <si>
    <t>1H 2021</t>
  </si>
  <si>
    <t>1H 2020</t>
  </si>
  <si>
    <t>1H 2019</t>
  </si>
  <si>
    <t>YTD Q3 2023</t>
  </si>
  <si>
    <t>YTD Q3 2022</t>
  </si>
  <si>
    <t>YTD Q3 2021</t>
  </si>
  <si>
    <t>YTD Q3 2020</t>
  </si>
  <si>
    <t>YTD Q3 2019</t>
  </si>
  <si>
    <t>Net revenues from operations of vessels</t>
  </si>
  <si>
    <t>Other revenue (note 3)</t>
  </si>
  <si>
    <t>Adjustement (note 2)</t>
  </si>
  <si>
    <t>Net revenue ex adjustment</t>
  </si>
  <si>
    <t>On-hire days</t>
  </si>
  <si>
    <t>Average revenue per on-hire day ($/day) (TCE earnings)</t>
  </si>
  <si>
    <t>CABU fleet- Net revenue per on-hire day (TCE earnings)</t>
  </si>
  <si>
    <t>CLEANBU  fleet- Net revenue per on-hire day (TCE earnings)</t>
  </si>
  <si>
    <t>KCC Fleet-  Opex $/day</t>
  </si>
  <si>
    <t>Operating expenses, vessels</t>
  </si>
  <si>
    <t>Leasing cost (presented as depreciation)</t>
  </si>
  <si>
    <t>Reversal old claim</t>
  </si>
  <si>
    <t>Start up costs CLEANBU vessels</t>
  </si>
  <si>
    <t>Operating expenses, vessels adjusted</t>
  </si>
  <si>
    <t>Operating days</t>
  </si>
  <si>
    <t>Opex $/day</t>
  </si>
  <si>
    <t>CABU  Opex $/day</t>
  </si>
  <si>
    <t>CLEANBU Opex $/day</t>
  </si>
  <si>
    <t>EBITDA adjusted and EBIT adjusted</t>
  </si>
  <si>
    <t>EBITDA</t>
  </si>
  <si>
    <t>Gain on sale of vessels (note 3)</t>
  </si>
  <si>
    <t>Other income (note 3)</t>
  </si>
  <si>
    <t>EBIT</t>
  </si>
  <si>
    <t>Total interest bearing debt</t>
  </si>
  <si>
    <t>Mortgage debt</t>
  </si>
  <si>
    <t>Long-term bond loan</t>
  </si>
  <si>
    <t>Short-term mortgage debt</t>
  </si>
  <si>
    <t>Other interest bearing liabilities</t>
  </si>
  <si>
    <t>Cash and cash equivalents</t>
  </si>
  <si>
    <t>Net interest bearing debt</t>
  </si>
  <si>
    <t>NIBD/EBITDA</t>
  </si>
  <si>
    <t>EBITDA, annualised</t>
  </si>
  <si>
    <t>ROCE</t>
  </si>
  <si>
    <t>Total equity</t>
  </si>
  <si>
    <t>Capital employed</t>
  </si>
  <si>
    <t>EBIT, annualised</t>
  </si>
  <si>
    <t>ROCE annualised</t>
  </si>
  <si>
    <t>ROE</t>
  </si>
  <si>
    <t xml:space="preserve">Profit after tax, annualised </t>
  </si>
  <si>
    <t>ROE annualised</t>
  </si>
  <si>
    <t>Total assets</t>
  </si>
  <si>
    <t>Q4 2023</t>
  </si>
  <si>
    <t>Q1 2024</t>
  </si>
  <si>
    <t>Short-term bond loan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</si>
</sst>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0.0"/>
    <numFmt numFmtId="167" formatCode="0.0\ %"/>
  </numFmts>
  <fonts count="13" x14ac:knownFonts="1">
    <font>
      <sz val="11"/>
      <color theme="1"/>
      <name val="Calibri"/>
      <family val="2"/>
      <scheme val="minor"/>
    </font>
    <font>
      <sz val="11"/>
      <color theme="1"/>
      <name val="Calibri"/>
      <family val="2"/>
      <scheme val="minor"/>
    </font>
    <font>
      <sz val="11"/>
      <name val="Calibri"/>
      <family val="2"/>
    </font>
    <font>
      <sz val="11"/>
      <name val="Calibri"/>
      <family val="2"/>
    </font>
    <font>
      <b/>
      <sz val="11"/>
      <color theme="1"/>
      <name val="Calibri"/>
      <family val="2"/>
      <scheme val="minor"/>
    </font>
    <font>
      <sz val="11"/>
      <name val="Calibri"/>
      <family val="2"/>
    </font>
    <font>
      <sz val="11"/>
      <color theme="1" tint="-0.499984740745262"/>
      <name val="Calibri"/>
      <family val="2"/>
      <scheme val="minor"/>
    </font>
    <font>
      <b/>
      <sz val="18"/>
      <color theme="1"/>
      <name val="Calibri"/>
      <family val="2"/>
      <scheme val="minor"/>
    </font>
    <font>
      <sz val="9"/>
      <color theme="9" tint="-0.249977111117893"/>
      <name val="Calibri"/>
      <family val="2"/>
      <scheme val="minor"/>
    </font>
    <font>
      <b/>
      <sz val="9"/>
      <color theme="1" tint="-0.499984740745262"/>
      <name val="Calibri"/>
      <family val="2"/>
      <scheme val="minor"/>
    </font>
    <font>
      <sz val="9"/>
      <color theme="1" tint="-0.499984740745262"/>
      <name val="Calibri"/>
      <family val="2"/>
      <scheme val="minor"/>
    </font>
    <font>
      <sz val="10"/>
      <color theme="1" tint="-0.499984740745262"/>
      <name val="Calibri"/>
      <family val="2"/>
      <scheme val="minor"/>
    </font>
    <font>
      <b/>
      <sz val="9"/>
      <color rgb="FFFF0000"/>
      <name val="Calibri"/>
      <family val="2"/>
      <scheme val="minor"/>
    </font>
  </fonts>
  <fills count="6">
    <fill>
      <patternFill patternType="none"/>
    </fill>
    <fill>
      <patternFill patternType="gray125"/>
    </fill>
    <fill>
      <patternFill patternType="solid">
        <fgColor theme="7"/>
        <bgColor indexed="64"/>
      </patternFill>
    </fill>
    <fill>
      <patternFill patternType="solid">
        <fgColor theme="7" tint="0.79998168889431442"/>
        <bgColor indexed="64"/>
      </patternFill>
    </fill>
    <fill>
      <patternFill patternType="solid">
        <fgColor theme="1"/>
        <bgColor indexed="64"/>
      </patternFill>
    </fill>
    <fill>
      <patternFill patternType="solid">
        <fgColor theme="0"/>
        <bgColor indexed="64"/>
      </patternFill>
    </fill>
  </fills>
  <borders count="6">
    <border>
      <left/>
      <right/>
      <top/>
      <bottom/>
      <diagonal/>
    </border>
    <border>
      <left/>
      <right/>
      <top/>
      <bottom style="dotted">
        <color theme="1"/>
      </bottom>
      <diagonal/>
    </border>
    <border>
      <left style="thin">
        <color theme="9"/>
      </left>
      <right style="thin">
        <color theme="9"/>
      </right>
      <top style="thin">
        <color theme="9"/>
      </top>
      <bottom style="thin">
        <color theme="9"/>
      </bottom>
      <diagonal/>
    </border>
    <border>
      <left style="thin">
        <color theme="9"/>
      </left>
      <right style="thin">
        <color theme="9"/>
      </right>
      <top style="thin">
        <color theme="9"/>
      </top>
      <bottom/>
      <diagonal/>
    </border>
    <border>
      <left style="thin">
        <color theme="9"/>
      </left>
      <right style="thin">
        <color theme="9"/>
      </right>
      <top/>
      <bottom style="thin">
        <color theme="9"/>
      </bottom>
      <diagonal/>
    </border>
    <border>
      <left style="thin">
        <color theme="9"/>
      </left>
      <right style="thin">
        <color theme="9"/>
      </right>
      <top/>
      <bottom/>
      <diagonal/>
    </border>
  </borders>
  <cellStyleXfs count="9">
    <xf numFmtId="0" fontId="0" fillId="0" borderId="0"/>
    <xf numFmtId="43" fontId="1" fillId="0" borderId="0" applyFont="0" applyFill="0" applyBorder="0" applyAlignment="0" applyProtection="0"/>
    <xf numFmtId="0" fontId="2" fillId="0" borderId="0"/>
    <xf numFmtId="0" fontId="3" fillId="0" borderId="0"/>
    <xf numFmtId="0" fontId="5" fillId="0" borderId="0"/>
    <xf numFmtId="9" fontId="1" fillId="0" borderId="0" applyFont="0" applyFill="0" applyBorder="0" applyAlignment="0" applyProtection="0"/>
    <xf numFmtId="43" fontId="1" fillId="0" borderId="0" applyFont="0" applyFill="0" applyBorder="0" applyAlignment="0" applyProtection="0"/>
    <xf numFmtId="0" fontId="2" fillId="0" borderId="0"/>
    <xf numFmtId="0" fontId="2" fillId="0" borderId="0"/>
  </cellStyleXfs>
  <cellXfs count="76">
    <xf numFmtId="0" fontId="0" fillId="0" borderId="0" xfId="0"/>
    <xf numFmtId="0" fontId="4" fillId="0" borderId="0" xfId="0" applyFont="1"/>
    <xf numFmtId="0" fontId="7" fillId="0" borderId="0" xfId="0" applyFont="1"/>
    <xf numFmtId="0" fontId="0" fillId="2" borderId="0" xfId="0" applyFill="1"/>
    <xf numFmtId="0" fontId="9" fillId="0" borderId="0" xfId="0" applyFont="1"/>
    <xf numFmtId="0" fontId="9" fillId="0" borderId="1" xfId="0" applyFont="1" applyBorder="1"/>
    <xf numFmtId="164" fontId="9" fillId="3" borderId="1" xfId="0" applyNumberFormat="1" applyFont="1" applyFill="1" applyBorder="1"/>
    <xf numFmtId="9" fontId="9" fillId="3" borderId="1" xfId="5" applyFont="1" applyFill="1" applyBorder="1"/>
    <xf numFmtId="165" fontId="9" fillId="0" borderId="1" xfId="0" applyNumberFormat="1" applyFont="1" applyBorder="1"/>
    <xf numFmtId="165" fontId="9" fillId="3" borderId="1" xfId="0" applyNumberFormat="1" applyFont="1" applyFill="1" applyBorder="1"/>
    <xf numFmtId="165" fontId="9" fillId="3" borderId="1" xfId="1" applyNumberFormat="1" applyFont="1" applyFill="1" applyBorder="1"/>
    <xf numFmtId="0" fontId="11" fillId="0" borderId="2" xfId="0" applyFont="1" applyBorder="1" applyAlignment="1">
      <alignment vertical="top"/>
    </xf>
    <xf numFmtId="0" fontId="11" fillId="0" borderId="2" xfId="0" applyFont="1" applyBorder="1" applyAlignment="1">
      <alignment vertical="top" wrapText="1"/>
    </xf>
    <xf numFmtId="0" fontId="4" fillId="0" borderId="3" xfId="0" applyFont="1" applyBorder="1"/>
    <xf numFmtId="0" fontId="11" fillId="0" borderId="4" xfId="0" applyFont="1" applyBorder="1" applyAlignment="1">
      <alignment vertical="top"/>
    </xf>
    <xf numFmtId="0" fontId="11" fillId="0" borderId="4" xfId="0" applyFont="1" applyBorder="1" applyAlignment="1">
      <alignment vertical="top" wrapText="1"/>
    </xf>
    <xf numFmtId="0" fontId="4" fillId="4" borderId="0" xfId="0" applyFont="1" applyFill="1"/>
    <xf numFmtId="0" fontId="10" fillId="0" borderId="0" xfId="0" applyFont="1"/>
    <xf numFmtId="0" fontId="10" fillId="0" borderId="1" xfId="0" applyFont="1" applyBorder="1"/>
    <xf numFmtId="165" fontId="10" fillId="0" borderId="0" xfId="1" applyNumberFormat="1" applyFont="1" applyBorder="1"/>
    <xf numFmtId="165" fontId="10" fillId="0" borderId="1" xfId="1" applyNumberFormat="1" applyFont="1" applyFill="1" applyBorder="1"/>
    <xf numFmtId="165" fontId="10" fillId="0" borderId="1" xfId="1" applyNumberFormat="1" applyFont="1" applyBorder="1"/>
    <xf numFmtId="165" fontId="10" fillId="0" borderId="0" xfId="1" applyNumberFormat="1" applyFont="1" applyFill="1" applyBorder="1"/>
    <xf numFmtId="165" fontId="9" fillId="0" borderId="0" xfId="1" applyNumberFormat="1" applyFont="1" applyBorder="1"/>
    <xf numFmtId="0" fontId="8" fillId="0" borderId="0" xfId="0" applyFont="1"/>
    <xf numFmtId="0" fontId="6" fillId="0" borderId="0" xfId="0" applyFont="1" applyAlignment="1">
      <alignment horizontal="right"/>
    </xf>
    <xf numFmtId="165" fontId="9" fillId="0" borderId="0" xfId="1" applyNumberFormat="1" applyFont="1" applyFill="1" applyBorder="1"/>
    <xf numFmtId="165" fontId="9" fillId="3" borderId="0" xfId="1" applyNumberFormat="1" applyFont="1" applyFill="1" applyBorder="1"/>
    <xf numFmtId="165" fontId="10" fillId="3" borderId="0" xfId="1" applyNumberFormat="1" applyFont="1" applyFill="1" applyBorder="1"/>
    <xf numFmtId="165" fontId="10" fillId="3" borderId="1" xfId="1" applyNumberFormat="1" applyFont="1" applyFill="1" applyBorder="1"/>
    <xf numFmtId="164" fontId="10" fillId="3" borderId="0" xfId="1" applyNumberFormat="1" applyFont="1" applyFill="1" applyBorder="1"/>
    <xf numFmtId="164" fontId="10" fillId="3" borderId="1" xfId="1" applyNumberFormat="1" applyFont="1" applyFill="1" applyBorder="1"/>
    <xf numFmtId="164" fontId="9" fillId="3" borderId="0" xfId="1" applyNumberFormat="1" applyFont="1" applyFill="1" applyBorder="1"/>
    <xf numFmtId="9" fontId="9" fillId="0" borderId="0" xfId="5" applyFont="1" applyBorder="1"/>
    <xf numFmtId="9" fontId="9" fillId="0" borderId="0" xfId="5" applyFont="1" applyFill="1" applyBorder="1"/>
    <xf numFmtId="165" fontId="9" fillId="0" borderId="1" xfId="1" applyNumberFormat="1" applyFont="1" applyFill="1" applyBorder="1"/>
    <xf numFmtId="164" fontId="10" fillId="0" borderId="0" xfId="1" applyNumberFormat="1" applyFont="1"/>
    <xf numFmtId="164" fontId="10" fillId="0" borderId="0" xfId="1" applyNumberFormat="1" applyFont="1" applyBorder="1"/>
    <xf numFmtId="164" fontId="10" fillId="0" borderId="0" xfId="1" applyNumberFormat="1" applyFont="1" applyFill="1" applyBorder="1"/>
    <xf numFmtId="164" fontId="10" fillId="0" borderId="1" xfId="1" applyNumberFormat="1" applyFont="1" applyFill="1" applyBorder="1"/>
    <xf numFmtId="164" fontId="9" fillId="0" borderId="0" xfId="1" applyNumberFormat="1" applyFont="1" applyBorder="1"/>
    <xf numFmtId="164" fontId="9" fillId="0" borderId="0" xfId="1" applyNumberFormat="1" applyFont="1" applyFill="1" applyBorder="1"/>
    <xf numFmtId="164" fontId="9" fillId="3" borderId="1" xfId="1" applyNumberFormat="1" applyFont="1" applyFill="1" applyBorder="1"/>
    <xf numFmtId="165" fontId="0" fillId="0" borderId="0" xfId="0" applyNumberFormat="1"/>
    <xf numFmtId="165" fontId="9" fillId="0" borderId="0" xfId="1" applyNumberFormat="1" applyFont="1" applyFill="1"/>
    <xf numFmtId="165" fontId="10" fillId="0" borderId="1" xfId="0" applyNumberFormat="1" applyFont="1" applyBorder="1"/>
    <xf numFmtId="164" fontId="9" fillId="0" borderId="1" xfId="1" applyNumberFormat="1" applyFont="1" applyFill="1" applyBorder="1"/>
    <xf numFmtId="164" fontId="10" fillId="0" borderId="0" xfId="1" applyNumberFormat="1" applyFont="1" applyFill="1"/>
    <xf numFmtId="164" fontId="9" fillId="0" borderId="1" xfId="0" applyNumberFormat="1" applyFont="1" applyBorder="1"/>
    <xf numFmtId="43" fontId="9" fillId="0" borderId="1" xfId="0" applyNumberFormat="1" applyFont="1" applyBorder="1"/>
    <xf numFmtId="9" fontId="9" fillId="0" borderId="1" xfId="5" applyFont="1" applyFill="1" applyBorder="1"/>
    <xf numFmtId="165" fontId="10" fillId="0" borderId="0" xfId="1" applyNumberFormat="1" applyFont="1" applyFill="1"/>
    <xf numFmtId="165" fontId="9" fillId="0" borderId="0" xfId="1" applyNumberFormat="1" applyFont="1"/>
    <xf numFmtId="164" fontId="10" fillId="0" borderId="1" xfId="1" applyNumberFormat="1" applyFont="1" applyBorder="1"/>
    <xf numFmtId="165" fontId="9" fillId="0" borderId="0" xfId="0" applyNumberFormat="1" applyFont="1"/>
    <xf numFmtId="165" fontId="0" fillId="5" borderId="0" xfId="0" applyNumberFormat="1" applyFill="1"/>
    <xf numFmtId="43" fontId="9" fillId="3" borderId="1" xfId="0" applyNumberFormat="1" applyFont="1" applyFill="1" applyBorder="1"/>
    <xf numFmtId="166" fontId="0" fillId="0" borderId="0" xfId="0" applyNumberFormat="1"/>
    <xf numFmtId="43" fontId="10" fillId="0" borderId="1" xfId="1" applyFont="1" applyFill="1" applyBorder="1"/>
    <xf numFmtId="9" fontId="0" fillId="0" borderId="0" xfId="5" applyFont="1"/>
    <xf numFmtId="9" fontId="0" fillId="0" borderId="0" xfId="0" applyNumberFormat="1"/>
    <xf numFmtId="164" fontId="0" fillId="0" borderId="0" xfId="0" applyNumberFormat="1"/>
    <xf numFmtId="0" fontId="0" fillId="5" borderId="0" xfId="0" applyFill="1"/>
    <xf numFmtId="9" fontId="9" fillId="5" borderId="0" xfId="5" applyFont="1" applyFill="1" applyBorder="1"/>
    <xf numFmtId="164" fontId="9" fillId="5" borderId="0" xfId="1" applyNumberFormat="1" applyFont="1" applyFill="1" applyBorder="1"/>
    <xf numFmtId="164" fontId="10" fillId="5" borderId="0" xfId="1" applyNumberFormat="1" applyFont="1" applyFill="1"/>
    <xf numFmtId="43" fontId="0" fillId="0" borderId="0" xfId="1" applyFont="1"/>
    <xf numFmtId="165" fontId="12" fillId="0" borderId="0" xfId="0" applyNumberFormat="1" applyFont="1"/>
    <xf numFmtId="165" fontId="10" fillId="3" borderId="0" xfId="1" applyNumberFormat="1" applyFont="1" applyFill="1"/>
    <xf numFmtId="165" fontId="9" fillId="3" borderId="0" xfId="1" applyNumberFormat="1" applyFont="1" applyFill="1"/>
    <xf numFmtId="43" fontId="0" fillId="0" borderId="0" xfId="0" applyNumberFormat="1"/>
    <xf numFmtId="167" fontId="0" fillId="0" borderId="0" xfId="0" applyNumberFormat="1"/>
    <xf numFmtId="0" fontId="11" fillId="0" borderId="0" xfId="0" applyFont="1" applyAlignment="1">
      <alignment horizontal="left" vertical="top" wrapText="1"/>
    </xf>
    <xf numFmtId="0" fontId="11" fillId="0" borderId="3" xfId="0" applyFont="1" applyBorder="1" applyAlignment="1">
      <alignment horizontal="left" vertical="top" wrapText="1"/>
    </xf>
    <xf numFmtId="0" fontId="11" fillId="0" borderId="5" xfId="0" applyFont="1" applyBorder="1" applyAlignment="1">
      <alignment horizontal="left" vertical="top" wrapText="1"/>
    </xf>
    <xf numFmtId="0" fontId="11" fillId="0" borderId="4" xfId="0" applyFont="1" applyBorder="1" applyAlignment="1">
      <alignment horizontal="left" vertical="top" wrapText="1"/>
    </xf>
  </cellXfs>
  <cellStyles count="9">
    <cellStyle name="Comma" xfId="1" builtinId="3"/>
    <cellStyle name="Comma 2" xfId="6" xr:uid="{04D54D9D-6552-4596-A25A-6019253B822B}"/>
    <cellStyle name="Normal" xfId="0" builtinId="0"/>
    <cellStyle name="Normal 2" xfId="2" xr:uid="{EEDE958F-AD17-4212-8981-23D778DE72A2}"/>
    <cellStyle name="Normal 3" xfId="3" xr:uid="{4DFEDC2B-EF16-43F1-9C50-D3AF9E1115F6}"/>
    <cellStyle name="Normal 3 2" xfId="7" xr:uid="{9FC89F58-2BA3-4CC5-94E8-D77F088B3835}"/>
    <cellStyle name="Normal 4" xfId="4" xr:uid="{E2DFEC31-A243-460E-9DC0-4664395101D5}"/>
    <cellStyle name="Normal 4 2" xfId="8" xr:uid="{EC5CD3D9-3246-4421-8BDA-13F5B415FE71}"/>
    <cellStyle name="Percent" xfId="5" builtinId="5"/>
  </cellStyles>
  <dxfs count="0"/>
  <tableStyles count="0" defaultTableStyle="TableStyleMedium2" defaultPivotStyle="PivotStyleLight16"/>
  <colors>
    <mruColors>
      <color rgb="FFFD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95250</xdr:colOff>
      <xdr:row>0</xdr:row>
      <xdr:rowOff>257175</xdr:rowOff>
    </xdr:from>
    <xdr:to>
      <xdr:col>1</xdr:col>
      <xdr:colOff>2095500</xdr:colOff>
      <xdr:row>2</xdr:row>
      <xdr:rowOff>1402</xdr:rowOff>
    </xdr:to>
    <xdr:grpSp>
      <xdr:nvGrpSpPr>
        <xdr:cNvPr id="33" name="Group 32">
          <a:extLst>
            <a:ext uri="{FF2B5EF4-FFF2-40B4-BE49-F238E27FC236}">
              <a16:creationId xmlns:a16="http://schemas.microsoft.com/office/drawing/2014/main" id="{5E2B0033-9A25-4A77-B1D8-3DF2344406ED}"/>
            </a:ext>
          </a:extLst>
        </xdr:cNvPr>
        <xdr:cNvGrpSpPr/>
      </xdr:nvGrpSpPr>
      <xdr:grpSpPr>
        <a:xfrm>
          <a:off x="352425" y="257175"/>
          <a:ext cx="2000250" cy="277627"/>
          <a:chOff x="647104" y="6430840"/>
          <a:chExt cx="2012238" cy="277627"/>
        </a:xfrm>
        <a:solidFill>
          <a:schemeClr val="tx1"/>
        </a:solidFill>
      </xdr:grpSpPr>
      <xdr:sp macro="" textlink="">
        <xdr:nvSpPr>
          <xdr:cNvPr id="34" name="Freeform: Shape 33">
            <a:extLst>
              <a:ext uri="{FF2B5EF4-FFF2-40B4-BE49-F238E27FC236}">
                <a16:creationId xmlns:a16="http://schemas.microsoft.com/office/drawing/2014/main" id="{16F5F992-2228-4566-34C4-EA4583489E20}"/>
              </a:ext>
            </a:extLst>
          </xdr:cNvPr>
          <xdr:cNvSpPr/>
        </xdr:nvSpPr>
        <xdr:spPr>
          <a:xfrm>
            <a:off x="1144366" y="6439296"/>
            <a:ext cx="109354" cy="110134"/>
          </a:xfrm>
          <a:custGeom>
            <a:avLst/>
            <a:gdLst>
              <a:gd name="connsiteX0" fmla="*/ 0 w 109354"/>
              <a:gd name="connsiteY0" fmla="*/ 102604 h 110134"/>
              <a:gd name="connsiteX1" fmla="*/ 14544 w 109354"/>
              <a:gd name="connsiteY1" fmla="*/ 96181 h 110134"/>
              <a:gd name="connsiteX2" fmla="*/ 14861 w 109354"/>
              <a:gd name="connsiteY2" fmla="*/ 81301 h 110134"/>
              <a:gd name="connsiteX3" fmla="*/ 14861 w 109354"/>
              <a:gd name="connsiteY3" fmla="*/ 28824 h 110134"/>
              <a:gd name="connsiteX4" fmla="*/ 14544 w 109354"/>
              <a:gd name="connsiteY4" fmla="*/ 13945 h 110134"/>
              <a:gd name="connsiteX5" fmla="*/ 0 w 109354"/>
              <a:gd name="connsiteY5" fmla="*/ 7521 h 110134"/>
              <a:gd name="connsiteX6" fmla="*/ 0 w 109354"/>
              <a:gd name="connsiteY6" fmla="*/ 0 h 110134"/>
              <a:gd name="connsiteX7" fmla="*/ 47551 w 109354"/>
              <a:gd name="connsiteY7" fmla="*/ 0 h 110134"/>
              <a:gd name="connsiteX8" fmla="*/ 47551 w 109354"/>
              <a:gd name="connsiteY8" fmla="*/ 7521 h 110134"/>
              <a:gd name="connsiteX9" fmla="*/ 33007 w 109354"/>
              <a:gd name="connsiteY9" fmla="*/ 13945 h 110134"/>
              <a:gd name="connsiteX10" fmla="*/ 32698 w 109354"/>
              <a:gd name="connsiteY10" fmla="*/ 28824 h 110134"/>
              <a:gd name="connsiteX11" fmla="*/ 32698 w 109354"/>
              <a:gd name="connsiteY11" fmla="*/ 81301 h 110134"/>
              <a:gd name="connsiteX12" fmla="*/ 33007 w 109354"/>
              <a:gd name="connsiteY12" fmla="*/ 96181 h 110134"/>
              <a:gd name="connsiteX13" fmla="*/ 47551 w 109354"/>
              <a:gd name="connsiteY13" fmla="*/ 102604 h 110134"/>
              <a:gd name="connsiteX14" fmla="*/ 47551 w 109354"/>
              <a:gd name="connsiteY14" fmla="*/ 110126 h 110134"/>
              <a:gd name="connsiteX15" fmla="*/ 0 w 109354"/>
              <a:gd name="connsiteY15" fmla="*/ 110126 h 110134"/>
              <a:gd name="connsiteX16" fmla="*/ 0 w 109354"/>
              <a:gd name="connsiteY16" fmla="*/ 102604 h 110134"/>
              <a:gd name="connsiteX17" fmla="*/ 95582 w 109354"/>
              <a:gd name="connsiteY17" fmla="*/ 110126 h 110134"/>
              <a:gd name="connsiteX18" fmla="*/ 67111 w 109354"/>
              <a:gd name="connsiteY18" fmla="*/ 95400 h 110134"/>
              <a:gd name="connsiteX19" fmla="*/ 34422 w 109354"/>
              <a:gd name="connsiteY19" fmla="*/ 54673 h 110134"/>
              <a:gd name="connsiteX20" fmla="*/ 65859 w 109354"/>
              <a:gd name="connsiteY20" fmla="*/ 22401 h 110134"/>
              <a:gd name="connsiteX21" fmla="*/ 74624 w 109354"/>
              <a:gd name="connsiteY21" fmla="*/ 10960 h 110134"/>
              <a:gd name="connsiteX22" fmla="*/ 69153 w 109354"/>
              <a:gd name="connsiteY22" fmla="*/ 7984 h 110134"/>
              <a:gd name="connsiteX23" fmla="*/ 62893 w 109354"/>
              <a:gd name="connsiteY23" fmla="*/ 7512 h 110134"/>
              <a:gd name="connsiteX24" fmla="*/ 62893 w 109354"/>
              <a:gd name="connsiteY24" fmla="*/ 0 h 110134"/>
              <a:gd name="connsiteX25" fmla="*/ 107005 w 109354"/>
              <a:gd name="connsiteY25" fmla="*/ 0 h 110134"/>
              <a:gd name="connsiteX26" fmla="*/ 107005 w 109354"/>
              <a:gd name="connsiteY26" fmla="*/ 7521 h 110134"/>
              <a:gd name="connsiteX27" fmla="*/ 84168 w 109354"/>
              <a:gd name="connsiteY27" fmla="*/ 19897 h 110134"/>
              <a:gd name="connsiteX28" fmla="*/ 53194 w 109354"/>
              <a:gd name="connsiteY28" fmla="*/ 50290 h 110134"/>
              <a:gd name="connsiteX29" fmla="*/ 84794 w 109354"/>
              <a:gd name="connsiteY29" fmla="*/ 86010 h 110134"/>
              <a:gd name="connsiteX30" fmla="*/ 109354 w 109354"/>
              <a:gd name="connsiteY30" fmla="*/ 102613 h 110134"/>
              <a:gd name="connsiteX31" fmla="*/ 109354 w 109354"/>
              <a:gd name="connsiteY31" fmla="*/ 110135 h 110134"/>
              <a:gd name="connsiteX32" fmla="*/ 95582 w 109354"/>
              <a:gd name="connsiteY32" fmla="*/ 110135 h 1101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109354" h="110134">
                <a:moveTo>
                  <a:pt x="0" y="102604"/>
                </a:moveTo>
                <a:cubicBezTo>
                  <a:pt x="11731" y="102132"/>
                  <a:pt x="14235" y="100100"/>
                  <a:pt x="14544" y="96181"/>
                </a:cubicBezTo>
                <a:cubicBezTo>
                  <a:pt x="14861" y="92261"/>
                  <a:pt x="14861" y="88351"/>
                  <a:pt x="14861" y="81301"/>
                </a:cubicBezTo>
                <a:lnTo>
                  <a:pt x="14861" y="28824"/>
                </a:lnTo>
                <a:cubicBezTo>
                  <a:pt x="14861" y="21775"/>
                  <a:pt x="14861" y="17855"/>
                  <a:pt x="14544" y="13945"/>
                </a:cubicBezTo>
                <a:cubicBezTo>
                  <a:pt x="14235" y="10025"/>
                  <a:pt x="11731" y="7993"/>
                  <a:pt x="0" y="7521"/>
                </a:cubicBezTo>
                <a:lnTo>
                  <a:pt x="0" y="0"/>
                </a:lnTo>
                <a:lnTo>
                  <a:pt x="47551" y="0"/>
                </a:lnTo>
                <a:lnTo>
                  <a:pt x="47551" y="7521"/>
                </a:lnTo>
                <a:cubicBezTo>
                  <a:pt x="35665" y="7993"/>
                  <a:pt x="33315" y="10025"/>
                  <a:pt x="33007" y="13945"/>
                </a:cubicBezTo>
                <a:cubicBezTo>
                  <a:pt x="32698" y="17864"/>
                  <a:pt x="32698" y="21775"/>
                  <a:pt x="32698" y="28824"/>
                </a:cubicBezTo>
                <a:lnTo>
                  <a:pt x="32698" y="81301"/>
                </a:lnTo>
                <a:cubicBezTo>
                  <a:pt x="32698" y="88351"/>
                  <a:pt x="32698" y="92270"/>
                  <a:pt x="33007" y="96181"/>
                </a:cubicBezTo>
                <a:cubicBezTo>
                  <a:pt x="33324" y="100100"/>
                  <a:pt x="35665" y="102132"/>
                  <a:pt x="47551" y="102604"/>
                </a:cubicBezTo>
                <a:lnTo>
                  <a:pt x="47551" y="110126"/>
                </a:lnTo>
                <a:lnTo>
                  <a:pt x="0" y="110126"/>
                </a:lnTo>
                <a:lnTo>
                  <a:pt x="0" y="102604"/>
                </a:lnTo>
                <a:close/>
                <a:moveTo>
                  <a:pt x="95582" y="110126"/>
                </a:moveTo>
                <a:cubicBezTo>
                  <a:pt x="81819" y="110126"/>
                  <a:pt x="77754" y="108556"/>
                  <a:pt x="67111" y="95400"/>
                </a:cubicBezTo>
                <a:lnTo>
                  <a:pt x="34422" y="54673"/>
                </a:lnTo>
                <a:lnTo>
                  <a:pt x="65859" y="22401"/>
                </a:lnTo>
                <a:cubicBezTo>
                  <a:pt x="73998" y="13782"/>
                  <a:pt x="74624" y="12212"/>
                  <a:pt x="74624" y="10960"/>
                </a:cubicBezTo>
                <a:cubicBezTo>
                  <a:pt x="74624" y="10016"/>
                  <a:pt x="74152" y="8302"/>
                  <a:pt x="69153" y="7984"/>
                </a:cubicBezTo>
                <a:lnTo>
                  <a:pt x="62893" y="7512"/>
                </a:lnTo>
                <a:lnTo>
                  <a:pt x="62893" y="0"/>
                </a:lnTo>
                <a:lnTo>
                  <a:pt x="107005" y="0"/>
                </a:lnTo>
                <a:lnTo>
                  <a:pt x="107005" y="7521"/>
                </a:lnTo>
                <a:cubicBezTo>
                  <a:pt x="98240" y="7839"/>
                  <a:pt x="94647" y="9554"/>
                  <a:pt x="84168" y="19897"/>
                </a:cubicBezTo>
                <a:lnTo>
                  <a:pt x="53194" y="50290"/>
                </a:lnTo>
                <a:lnTo>
                  <a:pt x="84794" y="86010"/>
                </a:lnTo>
                <a:cubicBezTo>
                  <a:pt x="98095" y="101207"/>
                  <a:pt x="99810" y="101833"/>
                  <a:pt x="109354" y="102613"/>
                </a:cubicBezTo>
                <a:lnTo>
                  <a:pt x="109354" y="110135"/>
                </a:lnTo>
                <a:lnTo>
                  <a:pt x="95582" y="110135"/>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5" name="Freeform: Shape 34">
            <a:extLst>
              <a:ext uri="{FF2B5EF4-FFF2-40B4-BE49-F238E27FC236}">
                <a16:creationId xmlns:a16="http://schemas.microsoft.com/office/drawing/2014/main" id="{B3EA8CAF-A131-BDB8-1DB3-B576007D2ED0}"/>
              </a:ext>
            </a:extLst>
          </xdr:cNvPr>
          <xdr:cNvSpPr/>
        </xdr:nvSpPr>
        <xdr:spPr>
          <a:xfrm>
            <a:off x="1260588" y="6430840"/>
            <a:ext cx="41145" cy="118581"/>
          </a:xfrm>
          <a:custGeom>
            <a:avLst/>
            <a:gdLst>
              <a:gd name="connsiteX0" fmla="*/ 1570 w 41145"/>
              <a:gd name="connsiteY0" fmla="*/ 111849 h 118581"/>
              <a:gd name="connsiteX1" fmla="*/ 5634 w 41145"/>
              <a:gd name="connsiteY1" fmla="*/ 111532 h 118581"/>
              <a:gd name="connsiteX2" fmla="*/ 12675 w 41145"/>
              <a:gd name="connsiteY2" fmla="*/ 106052 h 118581"/>
              <a:gd name="connsiteX3" fmla="*/ 12983 w 41145"/>
              <a:gd name="connsiteY3" fmla="*/ 93522 h 118581"/>
              <a:gd name="connsiteX4" fmla="*/ 12983 w 41145"/>
              <a:gd name="connsiteY4" fmla="*/ 27881 h 118581"/>
              <a:gd name="connsiteX5" fmla="*/ 12511 w 41145"/>
              <a:gd name="connsiteY5" fmla="*/ 15034 h 118581"/>
              <a:gd name="connsiteX6" fmla="*/ 4536 w 41145"/>
              <a:gd name="connsiteY6" fmla="*/ 9554 h 118581"/>
              <a:gd name="connsiteX7" fmla="*/ 0 w 41145"/>
              <a:gd name="connsiteY7" fmla="*/ 9082 h 118581"/>
              <a:gd name="connsiteX8" fmla="*/ 0 w 41145"/>
              <a:gd name="connsiteY8" fmla="*/ 2350 h 118581"/>
              <a:gd name="connsiteX9" fmla="*/ 29723 w 41145"/>
              <a:gd name="connsiteY9" fmla="*/ 0 h 118581"/>
              <a:gd name="connsiteX10" fmla="*/ 29723 w 41145"/>
              <a:gd name="connsiteY10" fmla="*/ 93522 h 118581"/>
              <a:gd name="connsiteX11" fmla="*/ 30040 w 41145"/>
              <a:gd name="connsiteY11" fmla="*/ 106052 h 118581"/>
              <a:gd name="connsiteX12" fmla="*/ 36926 w 41145"/>
              <a:gd name="connsiteY12" fmla="*/ 111532 h 118581"/>
              <a:gd name="connsiteX13" fmla="*/ 41145 w 41145"/>
              <a:gd name="connsiteY13" fmla="*/ 111849 h 118581"/>
              <a:gd name="connsiteX14" fmla="*/ 41145 w 41145"/>
              <a:gd name="connsiteY14" fmla="*/ 118581 h 118581"/>
              <a:gd name="connsiteX15" fmla="*/ 1570 w 41145"/>
              <a:gd name="connsiteY15" fmla="*/ 118581 h 118581"/>
              <a:gd name="connsiteX16" fmla="*/ 1570 w 41145"/>
              <a:gd name="connsiteY16" fmla="*/ 111849 h 118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41145" h="118581">
                <a:moveTo>
                  <a:pt x="1570" y="111849"/>
                </a:moveTo>
                <a:lnTo>
                  <a:pt x="5634" y="111532"/>
                </a:lnTo>
                <a:cubicBezTo>
                  <a:pt x="10951" y="111214"/>
                  <a:pt x="12357" y="109500"/>
                  <a:pt x="12675" y="106052"/>
                </a:cubicBezTo>
                <a:cubicBezTo>
                  <a:pt x="12983" y="103076"/>
                  <a:pt x="12983" y="99002"/>
                  <a:pt x="12983" y="93522"/>
                </a:cubicBezTo>
                <a:lnTo>
                  <a:pt x="12983" y="27881"/>
                </a:lnTo>
                <a:cubicBezTo>
                  <a:pt x="12983" y="21611"/>
                  <a:pt x="12983" y="18009"/>
                  <a:pt x="12511" y="15034"/>
                </a:cubicBezTo>
                <a:cubicBezTo>
                  <a:pt x="12040" y="12058"/>
                  <a:pt x="11105" y="10025"/>
                  <a:pt x="4536" y="9554"/>
                </a:cubicBezTo>
                <a:lnTo>
                  <a:pt x="0" y="9082"/>
                </a:lnTo>
                <a:lnTo>
                  <a:pt x="0" y="2350"/>
                </a:lnTo>
                <a:lnTo>
                  <a:pt x="29723" y="0"/>
                </a:lnTo>
                <a:lnTo>
                  <a:pt x="29723" y="93522"/>
                </a:lnTo>
                <a:cubicBezTo>
                  <a:pt x="29723" y="99002"/>
                  <a:pt x="29723" y="103076"/>
                  <a:pt x="30040" y="106052"/>
                </a:cubicBezTo>
                <a:cubicBezTo>
                  <a:pt x="30349" y="109500"/>
                  <a:pt x="31764" y="111223"/>
                  <a:pt x="36926" y="111532"/>
                </a:cubicBezTo>
                <a:lnTo>
                  <a:pt x="41145" y="111849"/>
                </a:lnTo>
                <a:lnTo>
                  <a:pt x="41145" y="118581"/>
                </a:lnTo>
                <a:lnTo>
                  <a:pt x="1570" y="118581"/>
                </a:lnTo>
                <a:lnTo>
                  <a:pt x="1570" y="111849"/>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6" name="Freeform: Shape 35">
            <a:extLst>
              <a:ext uri="{FF2B5EF4-FFF2-40B4-BE49-F238E27FC236}">
                <a16:creationId xmlns:a16="http://schemas.microsoft.com/office/drawing/2014/main" id="{03782C22-D87C-8CCD-3F31-4D1C86595343}"/>
              </a:ext>
            </a:extLst>
          </xdr:cNvPr>
          <xdr:cNvSpPr/>
        </xdr:nvSpPr>
        <xdr:spPr>
          <a:xfrm>
            <a:off x="1308148" y="6468265"/>
            <a:ext cx="73199" cy="82870"/>
          </a:xfrm>
          <a:custGeom>
            <a:avLst/>
            <a:gdLst>
              <a:gd name="connsiteX0" fmla="*/ 0 w 73199"/>
              <a:gd name="connsiteY0" fmla="*/ 63301 h 82870"/>
              <a:gd name="connsiteX1" fmla="*/ 12040 w 73199"/>
              <a:gd name="connsiteY1" fmla="*/ 44656 h 82870"/>
              <a:gd name="connsiteX2" fmla="*/ 44892 w 73199"/>
              <a:gd name="connsiteY2" fmla="*/ 34785 h 82870"/>
              <a:gd name="connsiteX3" fmla="*/ 44892 w 73199"/>
              <a:gd name="connsiteY3" fmla="*/ 31492 h 82870"/>
              <a:gd name="connsiteX4" fmla="*/ 26429 w 73199"/>
              <a:gd name="connsiteY4" fmla="*/ 12067 h 82870"/>
              <a:gd name="connsiteX5" fmla="*/ 5779 w 73199"/>
              <a:gd name="connsiteY5" fmla="*/ 15823 h 82870"/>
              <a:gd name="connsiteX6" fmla="*/ 4845 w 73199"/>
              <a:gd name="connsiteY6" fmla="*/ 8773 h 82870"/>
              <a:gd name="connsiteX7" fmla="*/ 32063 w 73199"/>
              <a:gd name="connsiteY7" fmla="*/ 0 h 82870"/>
              <a:gd name="connsiteX8" fmla="*/ 61623 w 73199"/>
              <a:gd name="connsiteY8" fmla="*/ 29142 h 82870"/>
              <a:gd name="connsiteX9" fmla="*/ 61314 w 73199"/>
              <a:gd name="connsiteY9" fmla="*/ 65642 h 82870"/>
              <a:gd name="connsiteX10" fmla="*/ 69289 w 73199"/>
              <a:gd name="connsiteY10" fmla="*/ 73789 h 82870"/>
              <a:gd name="connsiteX11" fmla="*/ 73199 w 73199"/>
              <a:gd name="connsiteY11" fmla="*/ 73471 h 82870"/>
              <a:gd name="connsiteX12" fmla="*/ 73199 w 73199"/>
              <a:gd name="connsiteY12" fmla="*/ 79741 h 82870"/>
              <a:gd name="connsiteX13" fmla="*/ 58338 w 73199"/>
              <a:gd name="connsiteY13" fmla="*/ 82717 h 82870"/>
              <a:gd name="connsiteX14" fmla="*/ 45827 w 73199"/>
              <a:gd name="connsiteY14" fmla="*/ 71593 h 82870"/>
              <a:gd name="connsiteX15" fmla="*/ 22210 w 73199"/>
              <a:gd name="connsiteY15" fmla="*/ 82871 h 82870"/>
              <a:gd name="connsiteX16" fmla="*/ 0 w 73199"/>
              <a:gd name="connsiteY16" fmla="*/ 63301 h 82870"/>
              <a:gd name="connsiteX17" fmla="*/ 44892 w 73199"/>
              <a:gd name="connsiteY17" fmla="*/ 63927 h 82870"/>
              <a:gd name="connsiteX18" fmla="*/ 44892 w 73199"/>
              <a:gd name="connsiteY18" fmla="*/ 45128 h 82870"/>
              <a:gd name="connsiteX19" fmla="*/ 22364 w 73199"/>
              <a:gd name="connsiteY19" fmla="*/ 49510 h 82870"/>
              <a:gd name="connsiteX20" fmla="*/ 16268 w 73199"/>
              <a:gd name="connsiteY20" fmla="*/ 59853 h 82870"/>
              <a:gd name="connsiteX21" fmla="*/ 28316 w 73199"/>
              <a:gd name="connsiteY21" fmla="*/ 71757 h 82870"/>
              <a:gd name="connsiteX22" fmla="*/ 44892 w 73199"/>
              <a:gd name="connsiteY22" fmla="*/ 63927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199" h="82870">
                <a:moveTo>
                  <a:pt x="0" y="63301"/>
                </a:moveTo>
                <a:cubicBezTo>
                  <a:pt x="0" y="55780"/>
                  <a:pt x="3130" y="49510"/>
                  <a:pt x="12040" y="44656"/>
                </a:cubicBezTo>
                <a:cubicBezTo>
                  <a:pt x="20178" y="40265"/>
                  <a:pt x="29087" y="37607"/>
                  <a:pt x="44892" y="34785"/>
                </a:cubicBezTo>
                <a:lnTo>
                  <a:pt x="44892" y="31492"/>
                </a:lnTo>
                <a:cubicBezTo>
                  <a:pt x="44892" y="17864"/>
                  <a:pt x="39104" y="12067"/>
                  <a:pt x="26429" y="12067"/>
                </a:cubicBezTo>
                <a:cubicBezTo>
                  <a:pt x="20486" y="12067"/>
                  <a:pt x="13292" y="13165"/>
                  <a:pt x="5779" y="15823"/>
                </a:cubicBezTo>
                <a:lnTo>
                  <a:pt x="4845" y="8773"/>
                </a:lnTo>
                <a:cubicBezTo>
                  <a:pt x="11885" y="3130"/>
                  <a:pt x="22047" y="0"/>
                  <a:pt x="32063" y="0"/>
                </a:cubicBezTo>
                <a:cubicBezTo>
                  <a:pt x="52559" y="0"/>
                  <a:pt x="61623" y="10806"/>
                  <a:pt x="61623" y="29142"/>
                </a:cubicBezTo>
                <a:cubicBezTo>
                  <a:pt x="61623" y="43241"/>
                  <a:pt x="61314" y="52486"/>
                  <a:pt x="61314" y="65642"/>
                </a:cubicBezTo>
                <a:cubicBezTo>
                  <a:pt x="61314" y="71285"/>
                  <a:pt x="63346" y="73789"/>
                  <a:pt x="69289" y="73789"/>
                </a:cubicBezTo>
                <a:cubicBezTo>
                  <a:pt x="70387" y="73789"/>
                  <a:pt x="71321" y="73789"/>
                  <a:pt x="73199" y="73471"/>
                </a:cubicBezTo>
                <a:lnTo>
                  <a:pt x="73199" y="79741"/>
                </a:lnTo>
                <a:cubicBezTo>
                  <a:pt x="67883" y="82091"/>
                  <a:pt x="62720" y="82717"/>
                  <a:pt x="58338" y="82717"/>
                </a:cubicBezTo>
                <a:cubicBezTo>
                  <a:pt x="52704" y="82717"/>
                  <a:pt x="46915" y="80993"/>
                  <a:pt x="45827" y="71593"/>
                </a:cubicBezTo>
                <a:cubicBezTo>
                  <a:pt x="39730" y="78489"/>
                  <a:pt x="31437" y="82871"/>
                  <a:pt x="22210" y="82871"/>
                </a:cubicBezTo>
                <a:cubicBezTo>
                  <a:pt x="9390" y="82880"/>
                  <a:pt x="0" y="74896"/>
                  <a:pt x="0" y="63301"/>
                </a:cubicBezTo>
                <a:moveTo>
                  <a:pt x="44892" y="63927"/>
                </a:moveTo>
                <a:lnTo>
                  <a:pt x="44892" y="45128"/>
                </a:lnTo>
                <a:cubicBezTo>
                  <a:pt x="31755" y="46534"/>
                  <a:pt x="26429" y="47478"/>
                  <a:pt x="22364" y="49510"/>
                </a:cubicBezTo>
                <a:cubicBezTo>
                  <a:pt x="18300" y="51543"/>
                  <a:pt x="16268" y="55154"/>
                  <a:pt x="16268" y="59853"/>
                </a:cubicBezTo>
                <a:cubicBezTo>
                  <a:pt x="16268" y="67529"/>
                  <a:pt x="22056" y="71757"/>
                  <a:pt x="28316" y="71757"/>
                </a:cubicBezTo>
                <a:cubicBezTo>
                  <a:pt x="33479" y="71757"/>
                  <a:pt x="39421" y="69407"/>
                  <a:pt x="44892" y="6392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7" name="Freeform: Shape 36">
            <a:extLst>
              <a:ext uri="{FF2B5EF4-FFF2-40B4-BE49-F238E27FC236}">
                <a16:creationId xmlns:a16="http://schemas.microsoft.com/office/drawing/2014/main" id="{00A23E7F-3AA6-EA06-EC6B-18BE01B63237}"/>
              </a:ext>
            </a:extLst>
          </xdr:cNvPr>
          <xdr:cNvSpPr/>
        </xdr:nvSpPr>
        <xdr:spPr>
          <a:xfrm>
            <a:off x="1374470" y="6470162"/>
            <a:ext cx="87606" cy="79269"/>
          </a:xfrm>
          <a:custGeom>
            <a:avLst/>
            <a:gdLst>
              <a:gd name="connsiteX0" fmla="*/ 10797 w 87606"/>
              <a:gd name="connsiteY0" fmla="*/ 16603 h 79269"/>
              <a:gd name="connsiteX1" fmla="*/ 0 w 87606"/>
              <a:gd name="connsiteY1" fmla="*/ 6732 h 79269"/>
              <a:gd name="connsiteX2" fmla="*/ 0 w 87606"/>
              <a:gd name="connsiteY2" fmla="*/ 0 h 79269"/>
              <a:gd name="connsiteX3" fmla="*/ 36917 w 87606"/>
              <a:gd name="connsiteY3" fmla="*/ 0 h 79269"/>
              <a:gd name="connsiteX4" fmla="*/ 36917 w 87606"/>
              <a:gd name="connsiteY4" fmla="*/ 6732 h 79269"/>
              <a:gd name="connsiteX5" fmla="*/ 32535 w 87606"/>
              <a:gd name="connsiteY5" fmla="*/ 6886 h 79269"/>
              <a:gd name="connsiteX6" fmla="*/ 26901 w 87606"/>
              <a:gd name="connsiteY6" fmla="*/ 10488 h 79269"/>
              <a:gd name="connsiteX7" fmla="*/ 29251 w 87606"/>
              <a:gd name="connsiteY7" fmla="*/ 18481 h 79269"/>
              <a:gd name="connsiteX8" fmla="*/ 46770 w 87606"/>
              <a:gd name="connsiteY8" fmla="*/ 65007 h 79269"/>
              <a:gd name="connsiteX9" fmla="*/ 63355 w 87606"/>
              <a:gd name="connsiteY9" fmla="*/ 20359 h 79269"/>
              <a:gd name="connsiteX10" fmla="*/ 66014 w 87606"/>
              <a:gd name="connsiteY10" fmla="*/ 10806 h 79269"/>
              <a:gd name="connsiteX11" fmla="*/ 59917 w 87606"/>
              <a:gd name="connsiteY11" fmla="*/ 6886 h 79269"/>
              <a:gd name="connsiteX12" fmla="*/ 55072 w 87606"/>
              <a:gd name="connsiteY12" fmla="*/ 6732 h 79269"/>
              <a:gd name="connsiteX13" fmla="*/ 55072 w 87606"/>
              <a:gd name="connsiteY13" fmla="*/ 0 h 79269"/>
              <a:gd name="connsiteX14" fmla="*/ 87607 w 87606"/>
              <a:gd name="connsiteY14" fmla="*/ 0 h 79269"/>
              <a:gd name="connsiteX15" fmla="*/ 87607 w 87606"/>
              <a:gd name="connsiteY15" fmla="*/ 6732 h 79269"/>
              <a:gd name="connsiteX16" fmla="*/ 76502 w 87606"/>
              <a:gd name="connsiteY16" fmla="*/ 16449 h 79269"/>
              <a:gd name="connsiteX17" fmla="*/ 51007 w 87606"/>
              <a:gd name="connsiteY17" fmla="*/ 79269 h 79269"/>
              <a:gd name="connsiteX18" fmla="*/ 35366 w 87606"/>
              <a:gd name="connsiteY18" fmla="*/ 79269 h 79269"/>
              <a:gd name="connsiteX19" fmla="*/ 10797 w 87606"/>
              <a:gd name="connsiteY19" fmla="*/ 16603 h 792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87606" h="79269">
                <a:moveTo>
                  <a:pt x="10797" y="16603"/>
                </a:moveTo>
                <a:cubicBezTo>
                  <a:pt x="7512" y="7830"/>
                  <a:pt x="5943" y="7050"/>
                  <a:pt x="0" y="6732"/>
                </a:cubicBezTo>
                <a:lnTo>
                  <a:pt x="0" y="0"/>
                </a:lnTo>
                <a:lnTo>
                  <a:pt x="36917" y="0"/>
                </a:lnTo>
                <a:lnTo>
                  <a:pt x="36917" y="6732"/>
                </a:lnTo>
                <a:lnTo>
                  <a:pt x="32535" y="6886"/>
                </a:lnTo>
                <a:cubicBezTo>
                  <a:pt x="28153" y="7040"/>
                  <a:pt x="26901" y="8610"/>
                  <a:pt x="26901" y="10488"/>
                </a:cubicBezTo>
                <a:cubicBezTo>
                  <a:pt x="26901" y="11432"/>
                  <a:pt x="27209" y="13310"/>
                  <a:pt x="29251" y="18481"/>
                </a:cubicBezTo>
                <a:lnTo>
                  <a:pt x="46770" y="65007"/>
                </a:lnTo>
                <a:lnTo>
                  <a:pt x="63355" y="20359"/>
                </a:lnTo>
                <a:cubicBezTo>
                  <a:pt x="65388" y="14879"/>
                  <a:pt x="66014" y="12212"/>
                  <a:pt x="66014" y="10806"/>
                </a:cubicBezTo>
                <a:cubicBezTo>
                  <a:pt x="66014" y="8928"/>
                  <a:pt x="65079" y="7050"/>
                  <a:pt x="59917" y="6886"/>
                </a:cubicBezTo>
                <a:lnTo>
                  <a:pt x="55072" y="6732"/>
                </a:lnTo>
                <a:lnTo>
                  <a:pt x="55072" y="0"/>
                </a:lnTo>
                <a:lnTo>
                  <a:pt x="87607" y="0"/>
                </a:lnTo>
                <a:lnTo>
                  <a:pt x="87607" y="6732"/>
                </a:lnTo>
                <a:cubicBezTo>
                  <a:pt x="81664" y="6886"/>
                  <a:pt x="79786" y="8147"/>
                  <a:pt x="76502" y="16449"/>
                </a:cubicBezTo>
                <a:lnTo>
                  <a:pt x="51007" y="79269"/>
                </a:lnTo>
                <a:lnTo>
                  <a:pt x="35366" y="79269"/>
                </a:lnTo>
                <a:lnTo>
                  <a:pt x="10797" y="16603"/>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8" name="Freeform: Shape 37">
            <a:extLst>
              <a:ext uri="{FF2B5EF4-FFF2-40B4-BE49-F238E27FC236}">
                <a16:creationId xmlns:a16="http://schemas.microsoft.com/office/drawing/2014/main" id="{92E92C50-1477-9B4D-FA2E-772C393783F4}"/>
              </a:ext>
            </a:extLst>
          </xdr:cNvPr>
          <xdr:cNvSpPr/>
        </xdr:nvSpPr>
        <xdr:spPr>
          <a:xfrm>
            <a:off x="1463012" y="6468274"/>
            <a:ext cx="68826" cy="83025"/>
          </a:xfrm>
          <a:custGeom>
            <a:avLst/>
            <a:gdLst>
              <a:gd name="connsiteX0" fmla="*/ 0 w 68826"/>
              <a:gd name="connsiteY0" fmla="*/ 42452 h 83025"/>
              <a:gd name="connsiteX1" fmla="*/ 38169 w 68826"/>
              <a:gd name="connsiteY1" fmla="*/ 0 h 83025"/>
              <a:gd name="connsiteX2" fmla="*/ 68672 w 68826"/>
              <a:gd name="connsiteY2" fmla="*/ 32898 h 83025"/>
              <a:gd name="connsiteX3" fmla="*/ 68200 w 68826"/>
              <a:gd name="connsiteY3" fmla="*/ 40256 h 83025"/>
              <a:gd name="connsiteX4" fmla="*/ 17365 w 68826"/>
              <a:gd name="connsiteY4" fmla="*/ 40256 h 83025"/>
              <a:gd name="connsiteX5" fmla="*/ 46770 w 68826"/>
              <a:gd name="connsiteY5" fmla="*/ 71276 h 83025"/>
              <a:gd name="connsiteX6" fmla="*/ 67883 w 68826"/>
              <a:gd name="connsiteY6" fmla="*/ 67520 h 83025"/>
              <a:gd name="connsiteX7" fmla="*/ 68826 w 68826"/>
              <a:gd name="connsiteY7" fmla="*/ 74569 h 83025"/>
              <a:gd name="connsiteX8" fmla="*/ 39576 w 68826"/>
              <a:gd name="connsiteY8" fmla="*/ 83025 h 83025"/>
              <a:gd name="connsiteX9" fmla="*/ 0 w 68826"/>
              <a:gd name="connsiteY9" fmla="*/ 42452 h 83025"/>
              <a:gd name="connsiteX10" fmla="*/ 35511 w 68826"/>
              <a:gd name="connsiteY10" fmla="*/ 10025 h 83025"/>
              <a:gd name="connsiteX11" fmla="*/ 17365 w 68826"/>
              <a:gd name="connsiteY11" fmla="*/ 32580 h 83025"/>
              <a:gd name="connsiteX12" fmla="*/ 51779 w 68826"/>
              <a:gd name="connsiteY12" fmla="*/ 30385 h 83025"/>
              <a:gd name="connsiteX13" fmla="*/ 51933 w 68826"/>
              <a:gd name="connsiteY13" fmla="*/ 28035 h 83025"/>
              <a:gd name="connsiteX14" fmla="*/ 35511 w 68826"/>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26" h="83025">
                <a:moveTo>
                  <a:pt x="0" y="42452"/>
                </a:moveTo>
                <a:cubicBezTo>
                  <a:pt x="0" y="16757"/>
                  <a:pt x="15170" y="0"/>
                  <a:pt x="38169" y="0"/>
                </a:cubicBezTo>
                <a:cubicBezTo>
                  <a:pt x="55843" y="0"/>
                  <a:pt x="68672" y="10651"/>
                  <a:pt x="68672" y="32898"/>
                </a:cubicBezTo>
                <a:cubicBezTo>
                  <a:pt x="68672" y="35094"/>
                  <a:pt x="68518" y="38224"/>
                  <a:pt x="68200" y="40256"/>
                </a:cubicBezTo>
                <a:lnTo>
                  <a:pt x="17365" y="40256"/>
                </a:lnTo>
                <a:cubicBezTo>
                  <a:pt x="17991" y="60624"/>
                  <a:pt x="27373" y="71276"/>
                  <a:pt x="46770" y="71276"/>
                </a:cubicBezTo>
                <a:cubicBezTo>
                  <a:pt x="52087" y="71276"/>
                  <a:pt x="58656" y="70332"/>
                  <a:pt x="67883" y="67520"/>
                </a:cubicBezTo>
                <a:lnTo>
                  <a:pt x="68826" y="74569"/>
                </a:lnTo>
                <a:cubicBezTo>
                  <a:pt x="59127" y="80213"/>
                  <a:pt x="48648" y="83025"/>
                  <a:pt x="39576" y="83025"/>
                </a:cubicBezTo>
                <a:cubicBezTo>
                  <a:pt x="13763" y="83025"/>
                  <a:pt x="0" y="67366"/>
                  <a:pt x="0" y="42452"/>
                </a:cubicBezTo>
                <a:moveTo>
                  <a:pt x="35511" y="10025"/>
                </a:moveTo>
                <a:cubicBezTo>
                  <a:pt x="24878" y="10025"/>
                  <a:pt x="17683" y="16449"/>
                  <a:pt x="17365" y="32580"/>
                </a:cubicBezTo>
                <a:lnTo>
                  <a:pt x="51779" y="30385"/>
                </a:lnTo>
                <a:cubicBezTo>
                  <a:pt x="51933" y="29287"/>
                  <a:pt x="51933" y="28507"/>
                  <a:pt x="51933" y="28035"/>
                </a:cubicBezTo>
                <a:cubicBezTo>
                  <a:pt x="51933" y="16295"/>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9" name="Freeform: Shape 38">
            <a:extLst>
              <a:ext uri="{FF2B5EF4-FFF2-40B4-BE49-F238E27FC236}">
                <a16:creationId xmlns:a16="http://schemas.microsoft.com/office/drawing/2014/main" id="{33A7FF75-9496-2AB5-32DB-FEE305EB079F}"/>
              </a:ext>
            </a:extLst>
          </xdr:cNvPr>
          <xdr:cNvSpPr/>
        </xdr:nvSpPr>
        <xdr:spPr>
          <a:xfrm>
            <a:off x="1539786" y="6468284"/>
            <a:ext cx="93858" cy="81147"/>
          </a:xfrm>
          <a:custGeom>
            <a:avLst/>
            <a:gdLst>
              <a:gd name="connsiteX0" fmla="*/ 54627 w 93858"/>
              <a:gd name="connsiteY0" fmla="*/ 74406 h 81147"/>
              <a:gd name="connsiteX1" fmla="*/ 58692 w 93858"/>
              <a:gd name="connsiteY1" fmla="*/ 74088 h 81147"/>
              <a:gd name="connsiteX2" fmla="*/ 65415 w 93858"/>
              <a:gd name="connsiteY2" fmla="*/ 68608 h 81147"/>
              <a:gd name="connsiteX3" fmla="*/ 65723 w 93858"/>
              <a:gd name="connsiteY3" fmla="*/ 56079 h 81147"/>
              <a:gd name="connsiteX4" fmla="*/ 65723 w 93858"/>
              <a:gd name="connsiteY4" fmla="*/ 30231 h 81147"/>
              <a:gd name="connsiteX5" fmla="*/ 51016 w 93858"/>
              <a:gd name="connsiteY5" fmla="*/ 12684 h 81147"/>
              <a:gd name="connsiteX6" fmla="*/ 29741 w 93858"/>
              <a:gd name="connsiteY6" fmla="*/ 22237 h 81147"/>
              <a:gd name="connsiteX7" fmla="*/ 29741 w 93858"/>
              <a:gd name="connsiteY7" fmla="*/ 56079 h 81147"/>
              <a:gd name="connsiteX8" fmla="*/ 30049 w 93858"/>
              <a:gd name="connsiteY8" fmla="*/ 68608 h 81147"/>
              <a:gd name="connsiteX9" fmla="*/ 36772 w 93858"/>
              <a:gd name="connsiteY9" fmla="*/ 74088 h 81147"/>
              <a:gd name="connsiteX10" fmla="*/ 40837 w 93858"/>
              <a:gd name="connsiteY10" fmla="*/ 74406 h 81147"/>
              <a:gd name="connsiteX11" fmla="*/ 40837 w 93858"/>
              <a:gd name="connsiteY11" fmla="*/ 81138 h 81147"/>
              <a:gd name="connsiteX12" fmla="*/ 1415 w 93858"/>
              <a:gd name="connsiteY12" fmla="*/ 81138 h 81147"/>
              <a:gd name="connsiteX13" fmla="*/ 1415 w 93858"/>
              <a:gd name="connsiteY13" fmla="*/ 74406 h 81147"/>
              <a:gd name="connsiteX14" fmla="*/ 5634 w 93858"/>
              <a:gd name="connsiteY14" fmla="*/ 74088 h 81147"/>
              <a:gd name="connsiteX15" fmla="*/ 12521 w 93858"/>
              <a:gd name="connsiteY15" fmla="*/ 68608 h 81147"/>
              <a:gd name="connsiteX16" fmla="*/ 12829 w 93858"/>
              <a:gd name="connsiteY16" fmla="*/ 56079 h 81147"/>
              <a:gd name="connsiteX17" fmla="*/ 12829 w 93858"/>
              <a:gd name="connsiteY17" fmla="*/ 28824 h 81147"/>
              <a:gd name="connsiteX18" fmla="*/ 12357 w 93858"/>
              <a:gd name="connsiteY18" fmla="*/ 15977 h 81147"/>
              <a:gd name="connsiteX19" fmla="*/ 4536 w 93858"/>
              <a:gd name="connsiteY19" fmla="*/ 10497 h 81147"/>
              <a:gd name="connsiteX20" fmla="*/ 0 w 93858"/>
              <a:gd name="connsiteY20" fmla="*/ 10025 h 81147"/>
              <a:gd name="connsiteX21" fmla="*/ 0 w 93858"/>
              <a:gd name="connsiteY21" fmla="*/ 3284 h 81147"/>
              <a:gd name="connsiteX22" fmla="*/ 29097 w 93858"/>
              <a:gd name="connsiteY22" fmla="*/ 934 h 81147"/>
              <a:gd name="connsiteX23" fmla="*/ 29097 w 93858"/>
              <a:gd name="connsiteY23" fmla="*/ 13782 h 81147"/>
              <a:gd name="connsiteX24" fmla="*/ 57413 w 93858"/>
              <a:gd name="connsiteY24" fmla="*/ 0 h 81147"/>
              <a:gd name="connsiteX25" fmla="*/ 82599 w 93858"/>
              <a:gd name="connsiteY25" fmla="*/ 27418 h 81147"/>
              <a:gd name="connsiteX26" fmla="*/ 82599 w 93858"/>
              <a:gd name="connsiteY26" fmla="*/ 56088 h 81147"/>
              <a:gd name="connsiteX27" fmla="*/ 82907 w 93858"/>
              <a:gd name="connsiteY27" fmla="*/ 68618 h 81147"/>
              <a:gd name="connsiteX28" fmla="*/ 89793 w 93858"/>
              <a:gd name="connsiteY28" fmla="*/ 74098 h 81147"/>
              <a:gd name="connsiteX29" fmla="*/ 93858 w 93858"/>
              <a:gd name="connsiteY29" fmla="*/ 74415 h 81147"/>
              <a:gd name="connsiteX30" fmla="*/ 93858 w 93858"/>
              <a:gd name="connsiteY30" fmla="*/ 81147 h 81147"/>
              <a:gd name="connsiteX31" fmla="*/ 54600 w 93858"/>
              <a:gd name="connsiteY31" fmla="*/ 81147 h 81147"/>
              <a:gd name="connsiteX32" fmla="*/ 54600 w 93858"/>
              <a:gd name="connsiteY32" fmla="*/ 74406 h 811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47">
                <a:moveTo>
                  <a:pt x="54627" y="74406"/>
                </a:moveTo>
                <a:lnTo>
                  <a:pt x="58692" y="74088"/>
                </a:lnTo>
                <a:cubicBezTo>
                  <a:pt x="63700" y="73771"/>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38"/>
                </a:lnTo>
                <a:lnTo>
                  <a:pt x="1415" y="81138"/>
                </a:lnTo>
                <a:lnTo>
                  <a:pt x="1415" y="74406"/>
                </a:lnTo>
                <a:lnTo>
                  <a:pt x="5634" y="74088"/>
                </a:lnTo>
                <a:cubicBezTo>
                  <a:pt x="10797" y="73771"/>
                  <a:pt x="12203" y="72056"/>
                  <a:pt x="12521"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84"/>
                </a:lnTo>
                <a:lnTo>
                  <a:pt x="29097" y="934"/>
                </a:lnTo>
                <a:lnTo>
                  <a:pt x="29097" y="13782"/>
                </a:lnTo>
                <a:cubicBezTo>
                  <a:pt x="39730" y="2504"/>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47"/>
                </a:lnTo>
                <a:lnTo>
                  <a:pt x="54600" y="81147"/>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0" name="Freeform: Shape 39">
            <a:extLst>
              <a:ext uri="{FF2B5EF4-FFF2-40B4-BE49-F238E27FC236}">
                <a16:creationId xmlns:a16="http://schemas.microsoft.com/office/drawing/2014/main" id="{F2B8C1A7-6D3A-D03F-EF43-EA520503EDF9}"/>
              </a:ext>
            </a:extLst>
          </xdr:cNvPr>
          <xdr:cNvSpPr/>
        </xdr:nvSpPr>
        <xdr:spPr>
          <a:xfrm>
            <a:off x="1636329" y="6468274"/>
            <a:ext cx="68835" cy="83025"/>
          </a:xfrm>
          <a:custGeom>
            <a:avLst/>
            <a:gdLst>
              <a:gd name="connsiteX0" fmla="*/ 0 w 68835"/>
              <a:gd name="connsiteY0" fmla="*/ 42452 h 83025"/>
              <a:gd name="connsiteX1" fmla="*/ 38169 w 68835"/>
              <a:gd name="connsiteY1" fmla="*/ 0 h 83025"/>
              <a:gd name="connsiteX2" fmla="*/ 68672 w 68835"/>
              <a:gd name="connsiteY2" fmla="*/ 32898 h 83025"/>
              <a:gd name="connsiteX3" fmla="*/ 68200 w 68835"/>
              <a:gd name="connsiteY3" fmla="*/ 40256 h 83025"/>
              <a:gd name="connsiteX4" fmla="*/ 17365 w 68835"/>
              <a:gd name="connsiteY4" fmla="*/ 40256 h 83025"/>
              <a:gd name="connsiteX5" fmla="*/ 46770 w 68835"/>
              <a:gd name="connsiteY5" fmla="*/ 71276 h 83025"/>
              <a:gd name="connsiteX6" fmla="*/ 67892 w 68835"/>
              <a:gd name="connsiteY6" fmla="*/ 67520 h 83025"/>
              <a:gd name="connsiteX7" fmla="*/ 68835 w 68835"/>
              <a:gd name="connsiteY7" fmla="*/ 74569 h 83025"/>
              <a:gd name="connsiteX8" fmla="*/ 39585 w 68835"/>
              <a:gd name="connsiteY8" fmla="*/ 83025 h 83025"/>
              <a:gd name="connsiteX9" fmla="*/ 0 w 68835"/>
              <a:gd name="connsiteY9" fmla="*/ 42452 h 83025"/>
              <a:gd name="connsiteX10" fmla="*/ 35511 w 68835"/>
              <a:gd name="connsiteY10" fmla="*/ 10025 h 83025"/>
              <a:gd name="connsiteX11" fmla="*/ 17365 w 68835"/>
              <a:gd name="connsiteY11" fmla="*/ 32580 h 83025"/>
              <a:gd name="connsiteX12" fmla="*/ 51778 w 68835"/>
              <a:gd name="connsiteY12" fmla="*/ 30385 h 83025"/>
              <a:gd name="connsiteX13" fmla="*/ 51933 w 68835"/>
              <a:gd name="connsiteY13" fmla="*/ 28035 h 83025"/>
              <a:gd name="connsiteX14" fmla="*/ 35511 w 68835"/>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35" h="83025">
                <a:moveTo>
                  <a:pt x="0" y="42452"/>
                </a:moveTo>
                <a:cubicBezTo>
                  <a:pt x="0" y="16757"/>
                  <a:pt x="15170" y="0"/>
                  <a:pt x="38169" y="0"/>
                </a:cubicBezTo>
                <a:cubicBezTo>
                  <a:pt x="55843" y="0"/>
                  <a:pt x="68672" y="10651"/>
                  <a:pt x="68672" y="32898"/>
                </a:cubicBezTo>
                <a:cubicBezTo>
                  <a:pt x="68672" y="35094"/>
                  <a:pt x="68518" y="38224"/>
                  <a:pt x="68200" y="40256"/>
                </a:cubicBezTo>
                <a:lnTo>
                  <a:pt x="17365" y="40256"/>
                </a:lnTo>
                <a:cubicBezTo>
                  <a:pt x="17991" y="60624"/>
                  <a:pt x="27373" y="71276"/>
                  <a:pt x="46770" y="71276"/>
                </a:cubicBezTo>
                <a:cubicBezTo>
                  <a:pt x="52087" y="71276"/>
                  <a:pt x="58656" y="70332"/>
                  <a:pt x="67892" y="67520"/>
                </a:cubicBezTo>
                <a:lnTo>
                  <a:pt x="68835" y="74569"/>
                </a:lnTo>
                <a:cubicBezTo>
                  <a:pt x="59136" y="80213"/>
                  <a:pt x="48657" y="83025"/>
                  <a:pt x="39585" y="83025"/>
                </a:cubicBezTo>
                <a:cubicBezTo>
                  <a:pt x="13763" y="83025"/>
                  <a:pt x="0" y="67366"/>
                  <a:pt x="0" y="42452"/>
                </a:cubicBezTo>
                <a:moveTo>
                  <a:pt x="35511" y="10025"/>
                </a:moveTo>
                <a:cubicBezTo>
                  <a:pt x="24878" y="10025"/>
                  <a:pt x="17683" y="16449"/>
                  <a:pt x="17365" y="32580"/>
                </a:cubicBezTo>
                <a:lnTo>
                  <a:pt x="51778" y="30385"/>
                </a:lnTo>
                <a:cubicBezTo>
                  <a:pt x="51933" y="29287"/>
                  <a:pt x="51933" y="28507"/>
                  <a:pt x="51933" y="28035"/>
                </a:cubicBezTo>
                <a:cubicBezTo>
                  <a:pt x="51933" y="16295"/>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1" name="Freeform: Shape 40">
            <a:extLst>
              <a:ext uri="{FF2B5EF4-FFF2-40B4-BE49-F238E27FC236}">
                <a16:creationId xmlns:a16="http://schemas.microsoft.com/office/drawing/2014/main" id="{40F81274-2E78-7C6D-BB18-1533174AF8CF}"/>
              </a:ext>
            </a:extLst>
          </xdr:cNvPr>
          <xdr:cNvSpPr/>
        </xdr:nvSpPr>
        <xdr:spPr>
          <a:xfrm>
            <a:off x="1713602" y="6468265"/>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5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7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44"/>
                  <a:pt x="15015" y="73789"/>
                  <a:pt x="25495"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7"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9" y="71602"/>
                  <a:pt x="46934"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2" name="Freeform: Shape 41">
            <a:extLst>
              <a:ext uri="{FF2B5EF4-FFF2-40B4-BE49-F238E27FC236}">
                <a16:creationId xmlns:a16="http://schemas.microsoft.com/office/drawing/2014/main" id="{AFCCD1C4-38D8-BDEC-3600-1C7C661811CD}"/>
              </a:ext>
            </a:extLst>
          </xdr:cNvPr>
          <xdr:cNvSpPr/>
        </xdr:nvSpPr>
        <xdr:spPr>
          <a:xfrm>
            <a:off x="1779462" y="6468265"/>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5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8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44"/>
                  <a:pt x="15015" y="73789"/>
                  <a:pt x="25495"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8"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0" y="71602"/>
                  <a:pt x="46925"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3" name="Freeform: Shape 42">
            <a:extLst>
              <a:ext uri="{FF2B5EF4-FFF2-40B4-BE49-F238E27FC236}">
                <a16:creationId xmlns:a16="http://schemas.microsoft.com/office/drawing/2014/main" id="{A3B0A292-DCB7-2609-A721-E5EE10C4EE3E}"/>
              </a:ext>
            </a:extLst>
          </xdr:cNvPr>
          <xdr:cNvSpPr/>
        </xdr:nvSpPr>
        <xdr:spPr>
          <a:xfrm>
            <a:off x="1147496" y="6594568"/>
            <a:ext cx="90428" cy="113890"/>
          </a:xfrm>
          <a:custGeom>
            <a:avLst/>
            <a:gdLst>
              <a:gd name="connsiteX0" fmla="*/ 0 w 90428"/>
              <a:gd name="connsiteY0" fmla="*/ 54990 h 113890"/>
              <a:gd name="connsiteX1" fmla="*/ 54909 w 90428"/>
              <a:gd name="connsiteY1" fmla="*/ 0 h 113890"/>
              <a:gd name="connsiteX2" fmla="*/ 89794 w 90428"/>
              <a:gd name="connsiteY2" fmla="*/ 6578 h 113890"/>
              <a:gd name="connsiteX3" fmla="*/ 89794 w 90428"/>
              <a:gd name="connsiteY3" fmla="*/ 33832 h 113890"/>
              <a:gd name="connsiteX4" fmla="*/ 80249 w 90428"/>
              <a:gd name="connsiteY4" fmla="*/ 33832 h 113890"/>
              <a:gd name="connsiteX5" fmla="*/ 53348 w 90428"/>
              <a:gd name="connsiteY5" fmla="*/ 10180 h 113890"/>
              <a:gd name="connsiteX6" fmla="*/ 18935 w 90428"/>
              <a:gd name="connsiteY6" fmla="*/ 52631 h 113890"/>
              <a:gd name="connsiteX7" fmla="*/ 54918 w 90428"/>
              <a:gd name="connsiteY7" fmla="*/ 103548 h 113890"/>
              <a:gd name="connsiteX8" fmla="*/ 80730 w 90428"/>
              <a:gd name="connsiteY8" fmla="*/ 78797 h 113890"/>
              <a:gd name="connsiteX9" fmla="*/ 90429 w 90428"/>
              <a:gd name="connsiteY9" fmla="*/ 78797 h 113890"/>
              <a:gd name="connsiteX10" fmla="*/ 90429 w 90428"/>
              <a:gd name="connsiteY10" fmla="*/ 105117 h 113890"/>
              <a:gd name="connsiteX11" fmla="*/ 52414 w 90428"/>
              <a:gd name="connsiteY11" fmla="*/ 113891 h 113890"/>
              <a:gd name="connsiteX12" fmla="*/ 0 w 90428"/>
              <a:gd name="connsiteY12" fmla="*/ 54990 h 1138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0428" h="113890">
                <a:moveTo>
                  <a:pt x="0" y="54990"/>
                </a:moveTo>
                <a:cubicBezTo>
                  <a:pt x="0" y="14725"/>
                  <a:pt x="26121" y="0"/>
                  <a:pt x="54909" y="0"/>
                </a:cubicBezTo>
                <a:cubicBezTo>
                  <a:pt x="65705" y="0"/>
                  <a:pt x="78843" y="1878"/>
                  <a:pt x="89794" y="6578"/>
                </a:cubicBezTo>
                <a:lnTo>
                  <a:pt x="89794" y="33832"/>
                </a:lnTo>
                <a:lnTo>
                  <a:pt x="80249" y="33832"/>
                </a:lnTo>
                <a:cubicBezTo>
                  <a:pt x="79777" y="17383"/>
                  <a:pt x="71176" y="10180"/>
                  <a:pt x="53348" y="10180"/>
                </a:cubicBezTo>
                <a:cubicBezTo>
                  <a:pt x="34731" y="10180"/>
                  <a:pt x="18935" y="19425"/>
                  <a:pt x="18935" y="52631"/>
                </a:cubicBezTo>
                <a:cubicBezTo>
                  <a:pt x="18935" y="81610"/>
                  <a:pt x="30358" y="103548"/>
                  <a:pt x="54918" y="103548"/>
                </a:cubicBezTo>
                <a:cubicBezTo>
                  <a:pt x="72283" y="103548"/>
                  <a:pt x="80567" y="96344"/>
                  <a:pt x="80730" y="78797"/>
                </a:cubicBezTo>
                <a:lnTo>
                  <a:pt x="90429" y="78797"/>
                </a:lnTo>
                <a:lnTo>
                  <a:pt x="90429" y="105117"/>
                </a:lnTo>
                <a:cubicBezTo>
                  <a:pt x="80576" y="110126"/>
                  <a:pt x="66495" y="113891"/>
                  <a:pt x="52414" y="113891"/>
                </a:cubicBezTo>
                <a:cubicBezTo>
                  <a:pt x="19552" y="113891"/>
                  <a:pt x="0" y="94148"/>
                  <a:pt x="0" y="54990"/>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4" name="Freeform: Shape 43">
            <a:extLst>
              <a:ext uri="{FF2B5EF4-FFF2-40B4-BE49-F238E27FC236}">
                <a16:creationId xmlns:a16="http://schemas.microsoft.com/office/drawing/2014/main" id="{2E675C46-F0F5-1C34-22FB-716541042AA6}"/>
              </a:ext>
            </a:extLst>
          </xdr:cNvPr>
          <xdr:cNvSpPr/>
        </xdr:nvSpPr>
        <xdr:spPr>
          <a:xfrm>
            <a:off x="1246516" y="6625424"/>
            <a:ext cx="78053" cy="83034"/>
          </a:xfrm>
          <a:custGeom>
            <a:avLst/>
            <a:gdLst>
              <a:gd name="connsiteX0" fmla="*/ 37543 w 78053"/>
              <a:gd name="connsiteY0" fmla="*/ 83034 h 83034"/>
              <a:gd name="connsiteX1" fmla="*/ 0 w 78053"/>
              <a:gd name="connsiteY1" fmla="*/ 42143 h 83034"/>
              <a:gd name="connsiteX2" fmla="*/ 40828 w 78053"/>
              <a:gd name="connsiteY2" fmla="*/ 0 h 83034"/>
              <a:gd name="connsiteX3" fmla="*/ 78053 w 78053"/>
              <a:gd name="connsiteY3" fmla="*/ 39167 h 83034"/>
              <a:gd name="connsiteX4" fmla="*/ 37543 w 78053"/>
              <a:gd name="connsiteY4" fmla="*/ 83034 h 83034"/>
              <a:gd name="connsiteX5" fmla="*/ 37543 w 78053"/>
              <a:gd name="connsiteY5" fmla="*/ 10497 h 83034"/>
              <a:gd name="connsiteX6" fmla="*/ 17365 w 78053"/>
              <a:gd name="connsiteY6" fmla="*/ 39639 h 83034"/>
              <a:gd name="connsiteX7" fmla="*/ 38487 w 78053"/>
              <a:gd name="connsiteY7" fmla="*/ 72537 h 83034"/>
              <a:gd name="connsiteX8" fmla="*/ 39739 w 78053"/>
              <a:gd name="connsiteY8" fmla="*/ 72537 h 83034"/>
              <a:gd name="connsiteX9" fmla="*/ 60389 w 78053"/>
              <a:gd name="connsiteY9" fmla="*/ 42306 h 83034"/>
              <a:gd name="connsiteX10" fmla="*/ 37543 w 78053"/>
              <a:gd name="connsiteY10" fmla="*/ 10497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53" h="83034">
                <a:moveTo>
                  <a:pt x="37543" y="83034"/>
                </a:moveTo>
                <a:cubicBezTo>
                  <a:pt x="16113" y="83034"/>
                  <a:pt x="0" y="67683"/>
                  <a:pt x="0" y="42143"/>
                </a:cubicBezTo>
                <a:cubicBezTo>
                  <a:pt x="0" y="15043"/>
                  <a:pt x="17365" y="0"/>
                  <a:pt x="40828" y="0"/>
                </a:cubicBezTo>
                <a:cubicBezTo>
                  <a:pt x="63664" y="0"/>
                  <a:pt x="78053" y="13945"/>
                  <a:pt x="78053" y="39167"/>
                </a:cubicBezTo>
                <a:cubicBezTo>
                  <a:pt x="78053" y="68463"/>
                  <a:pt x="57875" y="83034"/>
                  <a:pt x="37543" y="83034"/>
                </a:cubicBezTo>
                <a:moveTo>
                  <a:pt x="37543" y="10497"/>
                </a:moveTo>
                <a:cubicBezTo>
                  <a:pt x="25186" y="10497"/>
                  <a:pt x="17365" y="18645"/>
                  <a:pt x="17365" y="39639"/>
                </a:cubicBezTo>
                <a:cubicBezTo>
                  <a:pt x="17365" y="59536"/>
                  <a:pt x="26747" y="72537"/>
                  <a:pt x="38487" y="72537"/>
                </a:cubicBezTo>
                <a:lnTo>
                  <a:pt x="39739" y="72537"/>
                </a:lnTo>
                <a:cubicBezTo>
                  <a:pt x="50536" y="72537"/>
                  <a:pt x="60389" y="62983"/>
                  <a:pt x="60389" y="42306"/>
                </a:cubicBezTo>
                <a:cubicBezTo>
                  <a:pt x="60379" y="21466"/>
                  <a:pt x="52087" y="10497"/>
                  <a:pt x="37543" y="1049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5" name="Freeform: Shape 44">
            <a:extLst>
              <a:ext uri="{FF2B5EF4-FFF2-40B4-BE49-F238E27FC236}">
                <a16:creationId xmlns:a16="http://schemas.microsoft.com/office/drawing/2014/main" id="{094BA15D-3A4D-F3EA-3A4E-CB33BBA9D08A}"/>
              </a:ext>
            </a:extLst>
          </xdr:cNvPr>
          <xdr:cNvSpPr/>
        </xdr:nvSpPr>
        <xdr:spPr>
          <a:xfrm>
            <a:off x="1325359" y="6625433"/>
            <a:ext cx="145319" cy="81156"/>
          </a:xfrm>
          <a:custGeom>
            <a:avLst/>
            <a:gdLst>
              <a:gd name="connsiteX0" fmla="*/ 1406 w 145319"/>
              <a:gd name="connsiteY0" fmla="*/ 74406 h 81156"/>
              <a:gd name="connsiteX1" fmla="*/ 5625 w 145319"/>
              <a:gd name="connsiteY1" fmla="*/ 74088 h 81156"/>
              <a:gd name="connsiteX2" fmla="*/ 12511 w 145319"/>
              <a:gd name="connsiteY2" fmla="*/ 68608 h 81156"/>
              <a:gd name="connsiteX3" fmla="*/ 12829 w 145319"/>
              <a:gd name="connsiteY3" fmla="*/ 56079 h 81156"/>
              <a:gd name="connsiteX4" fmla="*/ 12829 w 145319"/>
              <a:gd name="connsiteY4" fmla="*/ 28824 h 81156"/>
              <a:gd name="connsiteX5" fmla="*/ 12357 w 145319"/>
              <a:gd name="connsiteY5" fmla="*/ 15977 h 81156"/>
              <a:gd name="connsiteX6" fmla="*/ 4536 w 145319"/>
              <a:gd name="connsiteY6" fmla="*/ 10497 h 81156"/>
              <a:gd name="connsiteX7" fmla="*/ 0 w 145319"/>
              <a:gd name="connsiteY7" fmla="*/ 10025 h 81156"/>
              <a:gd name="connsiteX8" fmla="*/ 0 w 145319"/>
              <a:gd name="connsiteY8" fmla="*/ 3293 h 81156"/>
              <a:gd name="connsiteX9" fmla="*/ 29096 w 145319"/>
              <a:gd name="connsiteY9" fmla="*/ 944 h 81156"/>
              <a:gd name="connsiteX10" fmla="*/ 29096 w 145319"/>
              <a:gd name="connsiteY10" fmla="*/ 13791 h 81156"/>
              <a:gd name="connsiteX11" fmla="*/ 56941 w 145319"/>
              <a:gd name="connsiteY11" fmla="*/ 0 h 81156"/>
              <a:gd name="connsiteX12" fmla="*/ 79777 w 145319"/>
              <a:gd name="connsiteY12" fmla="*/ 14571 h 81156"/>
              <a:gd name="connsiteX13" fmla="*/ 109182 w 145319"/>
              <a:gd name="connsiteY13" fmla="*/ 0 h 81156"/>
              <a:gd name="connsiteX14" fmla="*/ 133896 w 145319"/>
              <a:gd name="connsiteY14" fmla="*/ 26946 h 81156"/>
              <a:gd name="connsiteX15" fmla="*/ 133896 w 145319"/>
              <a:gd name="connsiteY15" fmla="*/ 56088 h 81156"/>
              <a:gd name="connsiteX16" fmla="*/ 134214 w 145319"/>
              <a:gd name="connsiteY16" fmla="*/ 68618 h 81156"/>
              <a:gd name="connsiteX17" fmla="*/ 141254 w 145319"/>
              <a:gd name="connsiteY17" fmla="*/ 74098 h 81156"/>
              <a:gd name="connsiteX18" fmla="*/ 145319 w 145319"/>
              <a:gd name="connsiteY18" fmla="*/ 74415 h 81156"/>
              <a:gd name="connsiteX19" fmla="*/ 145319 w 145319"/>
              <a:gd name="connsiteY19" fmla="*/ 81156 h 81156"/>
              <a:gd name="connsiteX20" fmla="*/ 105898 w 145319"/>
              <a:gd name="connsiteY20" fmla="*/ 81156 h 81156"/>
              <a:gd name="connsiteX21" fmla="*/ 105898 w 145319"/>
              <a:gd name="connsiteY21" fmla="*/ 74415 h 81156"/>
              <a:gd name="connsiteX22" fmla="*/ 109962 w 145319"/>
              <a:gd name="connsiteY22" fmla="*/ 74098 h 81156"/>
              <a:gd name="connsiteX23" fmla="*/ 116849 w 145319"/>
              <a:gd name="connsiteY23" fmla="*/ 68618 h 81156"/>
              <a:gd name="connsiteX24" fmla="*/ 117157 w 145319"/>
              <a:gd name="connsiteY24" fmla="*/ 56088 h 81156"/>
              <a:gd name="connsiteX25" fmla="*/ 117157 w 145319"/>
              <a:gd name="connsiteY25" fmla="*/ 30240 h 81156"/>
              <a:gd name="connsiteX26" fmla="*/ 102922 w 145319"/>
              <a:gd name="connsiteY26" fmla="*/ 12693 h 81156"/>
              <a:gd name="connsiteX27" fmla="*/ 81492 w 145319"/>
              <a:gd name="connsiteY27" fmla="*/ 22247 h 81156"/>
              <a:gd name="connsiteX28" fmla="*/ 81809 w 145319"/>
              <a:gd name="connsiteY28" fmla="*/ 27100 h 81156"/>
              <a:gd name="connsiteX29" fmla="*/ 81809 w 145319"/>
              <a:gd name="connsiteY29" fmla="*/ 56079 h 81156"/>
              <a:gd name="connsiteX30" fmla="*/ 82118 w 145319"/>
              <a:gd name="connsiteY30" fmla="*/ 68608 h 81156"/>
              <a:gd name="connsiteX31" fmla="*/ 89004 w 145319"/>
              <a:gd name="connsiteY31" fmla="*/ 74088 h 81156"/>
              <a:gd name="connsiteX32" fmla="*/ 93069 w 145319"/>
              <a:gd name="connsiteY32" fmla="*/ 74406 h 81156"/>
              <a:gd name="connsiteX33" fmla="*/ 93069 w 145319"/>
              <a:gd name="connsiteY33" fmla="*/ 81147 h 81156"/>
              <a:gd name="connsiteX34" fmla="*/ 53811 w 145319"/>
              <a:gd name="connsiteY34" fmla="*/ 81147 h 81156"/>
              <a:gd name="connsiteX35" fmla="*/ 53811 w 145319"/>
              <a:gd name="connsiteY35" fmla="*/ 74406 h 81156"/>
              <a:gd name="connsiteX36" fmla="*/ 57875 w 145319"/>
              <a:gd name="connsiteY36" fmla="*/ 74088 h 81156"/>
              <a:gd name="connsiteX37" fmla="*/ 64762 w 145319"/>
              <a:gd name="connsiteY37" fmla="*/ 68608 h 81156"/>
              <a:gd name="connsiteX38" fmla="*/ 65079 w 145319"/>
              <a:gd name="connsiteY38" fmla="*/ 56079 h 81156"/>
              <a:gd name="connsiteX39" fmla="*/ 65079 w 145319"/>
              <a:gd name="connsiteY39" fmla="*/ 30231 h 81156"/>
              <a:gd name="connsiteX40" fmla="*/ 50690 w 145319"/>
              <a:gd name="connsiteY40" fmla="*/ 12684 h 81156"/>
              <a:gd name="connsiteX41" fmla="*/ 29732 w 145319"/>
              <a:gd name="connsiteY41" fmla="*/ 22237 h 81156"/>
              <a:gd name="connsiteX42" fmla="*/ 29732 w 145319"/>
              <a:gd name="connsiteY42" fmla="*/ 56079 h 81156"/>
              <a:gd name="connsiteX43" fmla="*/ 30040 w 145319"/>
              <a:gd name="connsiteY43" fmla="*/ 68608 h 81156"/>
              <a:gd name="connsiteX44" fmla="*/ 36763 w 145319"/>
              <a:gd name="connsiteY44" fmla="*/ 74088 h 81156"/>
              <a:gd name="connsiteX45" fmla="*/ 40828 w 145319"/>
              <a:gd name="connsiteY45" fmla="*/ 74406 h 81156"/>
              <a:gd name="connsiteX46" fmla="*/ 40828 w 145319"/>
              <a:gd name="connsiteY46" fmla="*/ 81147 h 81156"/>
              <a:gd name="connsiteX47" fmla="*/ 1406 w 145319"/>
              <a:gd name="connsiteY47" fmla="*/ 81147 h 81156"/>
              <a:gd name="connsiteX48" fmla="*/ 1406 w 145319"/>
              <a:gd name="connsiteY48"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145319" h="81156">
                <a:moveTo>
                  <a:pt x="1406" y="74406"/>
                </a:moveTo>
                <a:lnTo>
                  <a:pt x="5625" y="74088"/>
                </a:lnTo>
                <a:cubicBezTo>
                  <a:pt x="10788" y="73780"/>
                  <a:pt x="12194" y="72056"/>
                  <a:pt x="12511"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6941" y="0"/>
                </a:cubicBezTo>
                <a:cubicBezTo>
                  <a:pt x="68046" y="0"/>
                  <a:pt x="75867" y="5017"/>
                  <a:pt x="79777" y="14571"/>
                </a:cubicBezTo>
                <a:cubicBezTo>
                  <a:pt x="89784" y="4074"/>
                  <a:pt x="99175" y="0"/>
                  <a:pt x="109182" y="0"/>
                </a:cubicBezTo>
                <a:cubicBezTo>
                  <a:pt x="124515" y="0"/>
                  <a:pt x="133896" y="10025"/>
                  <a:pt x="133896" y="26946"/>
                </a:cubicBezTo>
                <a:lnTo>
                  <a:pt x="133896" y="56088"/>
                </a:lnTo>
                <a:cubicBezTo>
                  <a:pt x="133896" y="61568"/>
                  <a:pt x="133896" y="65642"/>
                  <a:pt x="134214" y="68618"/>
                </a:cubicBezTo>
                <a:cubicBezTo>
                  <a:pt x="134522" y="72065"/>
                  <a:pt x="135938" y="73789"/>
                  <a:pt x="141254" y="74098"/>
                </a:cubicBezTo>
                <a:lnTo>
                  <a:pt x="145319" y="74415"/>
                </a:lnTo>
                <a:lnTo>
                  <a:pt x="145319" y="81156"/>
                </a:lnTo>
                <a:lnTo>
                  <a:pt x="105898" y="81156"/>
                </a:lnTo>
                <a:lnTo>
                  <a:pt x="105898" y="74415"/>
                </a:lnTo>
                <a:lnTo>
                  <a:pt x="109962" y="74098"/>
                </a:lnTo>
                <a:cubicBezTo>
                  <a:pt x="115125" y="73789"/>
                  <a:pt x="116531" y="72065"/>
                  <a:pt x="116849" y="68618"/>
                </a:cubicBezTo>
                <a:cubicBezTo>
                  <a:pt x="117157" y="65642"/>
                  <a:pt x="117157" y="61568"/>
                  <a:pt x="117157" y="56088"/>
                </a:cubicBezTo>
                <a:lnTo>
                  <a:pt x="117157" y="30240"/>
                </a:lnTo>
                <a:cubicBezTo>
                  <a:pt x="117157" y="17710"/>
                  <a:pt x="111840" y="12693"/>
                  <a:pt x="102922" y="12693"/>
                </a:cubicBezTo>
                <a:cubicBezTo>
                  <a:pt x="96816" y="12693"/>
                  <a:pt x="90093" y="15197"/>
                  <a:pt x="81492" y="22247"/>
                </a:cubicBezTo>
                <a:cubicBezTo>
                  <a:pt x="81646" y="23027"/>
                  <a:pt x="81809" y="24751"/>
                  <a:pt x="81809" y="27100"/>
                </a:cubicBezTo>
                <a:lnTo>
                  <a:pt x="81809" y="56079"/>
                </a:lnTo>
                <a:cubicBezTo>
                  <a:pt x="81809" y="61559"/>
                  <a:pt x="81809" y="65633"/>
                  <a:pt x="82118" y="68608"/>
                </a:cubicBezTo>
                <a:cubicBezTo>
                  <a:pt x="82435" y="72056"/>
                  <a:pt x="83678" y="73780"/>
                  <a:pt x="89004" y="74088"/>
                </a:cubicBezTo>
                <a:lnTo>
                  <a:pt x="93069" y="74406"/>
                </a:lnTo>
                <a:lnTo>
                  <a:pt x="93069" y="81147"/>
                </a:lnTo>
                <a:lnTo>
                  <a:pt x="53811" y="81147"/>
                </a:lnTo>
                <a:lnTo>
                  <a:pt x="53811" y="74406"/>
                </a:lnTo>
                <a:lnTo>
                  <a:pt x="57875" y="74088"/>
                </a:lnTo>
                <a:cubicBezTo>
                  <a:pt x="63038" y="73780"/>
                  <a:pt x="64444" y="72056"/>
                  <a:pt x="64762" y="68608"/>
                </a:cubicBezTo>
                <a:cubicBezTo>
                  <a:pt x="65079" y="65633"/>
                  <a:pt x="65079" y="61559"/>
                  <a:pt x="65079" y="56079"/>
                </a:cubicBezTo>
                <a:lnTo>
                  <a:pt x="65079" y="30231"/>
                </a:lnTo>
                <a:cubicBezTo>
                  <a:pt x="65079" y="17855"/>
                  <a:pt x="60071" y="12684"/>
                  <a:pt x="50690" y="12684"/>
                </a:cubicBezTo>
                <a:cubicBezTo>
                  <a:pt x="45682" y="12684"/>
                  <a:pt x="37861" y="14879"/>
                  <a:pt x="29732" y="22237"/>
                </a:cubicBezTo>
                <a:lnTo>
                  <a:pt x="29732" y="56079"/>
                </a:lnTo>
                <a:cubicBezTo>
                  <a:pt x="29732" y="61559"/>
                  <a:pt x="29732" y="65633"/>
                  <a:pt x="30040" y="68608"/>
                </a:cubicBezTo>
                <a:cubicBezTo>
                  <a:pt x="30358" y="72056"/>
                  <a:pt x="31601" y="73780"/>
                  <a:pt x="36763" y="74088"/>
                </a:cubicBezTo>
                <a:lnTo>
                  <a:pt x="40828" y="74406"/>
                </a:lnTo>
                <a:lnTo>
                  <a:pt x="40828" y="81147"/>
                </a:lnTo>
                <a:lnTo>
                  <a:pt x="1406" y="81147"/>
                </a:lnTo>
                <a:lnTo>
                  <a:pt x="1406"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6" name="Freeform: Shape 45">
            <a:extLst>
              <a:ext uri="{FF2B5EF4-FFF2-40B4-BE49-F238E27FC236}">
                <a16:creationId xmlns:a16="http://schemas.microsoft.com/office/drawing/2014/main" id="{2A28BE5A-71E2-3C03-B6BB-73D3899AE62F}"/>
              </a:ext>
            </a:extLst>
          </xdr:cNvPr>
          <xdr:cNvSpPr/>
        </xdr:nvSpPr>
        <xdr:spPr>
          <a:xfrm>
            <a:off x="1463638" y="6587990"/>
            <a:ext cx="86191" cy="120468"/>
          </a:xfrm>
          <a:custGeom>
            <a:avLst/>
            <a:gdLst>
              <a:gd name="connsiteX0" fmla="*/ 41454 w 86191"/>
              <a:gd name="connsiteY0" fmla="*/ 120469 h 120468"/>
              <a:gd name="connsiteX1" fmla="*/ 12829 w 86191"/>
              <a:gd name="connsiteY1" fmla="*/ 115769 h 120468"/>
              <a:gd name="connsiteX2" fmla="*/ 12829 w 86191"/>
              <a:gd name="connsiteY2" fmla="*/ 27881 h 120468"/>
              <a:gd name="connsiteX3" fmla="*/ 12357 w 86191"/>
              <a:gd name="connsiteY3" fmla="*/ 15034 h 120468"/>
              <a:gd name="connsiteX4" fmla="*/ 4536 w 86191"/>
              <a:gd name="connsiteY4" fmla="*/ 9554 h 120468"/>
              <a:gd name="connsiteX5" fmla="*/ 0 w 86191"/>
              <a:gd name="connsiteY5" fmla="*/ 9082 h 120468"/>
              <a:gd name="connsiteX6" fmla="*/ 0 w 86191"/>
              <a:gd name="connsiteY6" fmla="*/ 2350 h 120468"/>
              <a:gd name="connsiteX7" fmla="*/ 29723 w 86191"/>
              <a:gd name="connsiteY7" fmla="*/ 0 h 120468"/>
              <a:gd name="connsiteX8" fmla="*/ 29723 w 86191"/>
              <a:gd name="connsiteY8" fmla="*/ 49193 h 120468"/>
              <a:gd name="connsiteX9" fmla="*/ 55535 w 86191"/>
              <a:gd name="connsiteY9" fmla="*/ 37443 h 120468"/>
              <a:gd name="connsiteX10" fmla="*/ 86192 w 86191"/>
              <a:gd name="connsiteY10" fmla="*/ 75513 h 120468"/>
              <a:gd name="connsiteX11" fmla="*/ 41454 w 86191"/>
              <a:gd name="connsiteY11" fmla="*/ 120469 h 120468"/>
              <a:gd name="connsiteX12" fmla="*/ 49746 w 86191"/>
              <a:gd name="connsiteY12" fmla="*/ 49655 h 120468"/>
              <a:gd name="connsiteX13" fmla="*/ 29723 w 86191"/>
              <a:gd name="connsiteY13" fmla="*/ 58111 h 120468"/>
              <a:gd name="connsiteX14" fmla="*/ 29723 w 86191"/>
              <a:gd name="connsiteY14" fmla="*/ 106832 h 120468"/>
              <a:gd name="connsiteX15" fmla="*/ 43803 w 86191"/>
              <a:gd name="connsiteY15" fmla="*/ 110126 h 120468"/>
              <a:gd name="connsiteX16" fmla="*/ 68518 w 86191"/>
              <a:gd name="connsiteY16" fmla="*/ 78951 h 120468"/>
              <a:gd name="connsiteX17" fmla="*/ 49746 w 86191"/>
              <a:gd name="connsiteY17" fmla="*/ 49655 h 1204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86191" h="120468">
                <a:moveTo>
                  <a:pt x="41454" y="120469"/>
                </a:moveTo>
                <a:cubicBezTo>
                  <a:pt x="34105" y="120469"/>
                  <a:pt x="22056" y="118899"/>
                  <a:pt x="12829" y="115769"/>
                </a:cubicBezTo>
                <a:lnTo>
                  <a:pt x="12829" y="27881"/>
                </a:lnTo>
                <a:cubicBezTo>
                  <a:pt x="12829" y="21611"/>
                  <a:pt x="12829" y="18010"/>
                  <a:pt x="12357" y="15034"/>
                </a:cubicBezTo>
                <a:cubicBezTo>
                  <a:pt x="11885" y="12058"/>
                  <a:pt x="10951" y="10016"/>
                  <a:pt x="4536" y="9554"/>
                </a:cubicBezTo>
                <a:lnTo>
                  <a:pt x="0" y="9082"/>
                </a:lnTo>
                <a:lnTo>
                  <a:pt x="0" y="2350"/>
                </a:lnTo>
                <a:lnTo>
                  <a:pt x="29723" y="0"/>
                </a:lnTo>
                <a:lnTo>
                  <a:pt x="29723" y="49193"/>
                </a:lnTo>
                <a:cubicBezTo>
                  <a:pt x="38478" y="40737"/>
                  <a:pt x="47088" y="37443"/>
                  <a:pt x="55535" y="37443"/>
                </a:cubicBezTo>
                <a:cubicBezTo>
                  <a:pt x="71494" y="37443"/>
                  <a:pt x="86192" y="48567"/>
                  <a:pt x="86192" y="75513"/>
                </a:cubicBezTo>
                <a:cubicBezTo>
                  <a:pt x="86192" y="103239"/>
                  <a:pt x="65859" y="120469"/>
                  <a:pt x="41454" y="120469"/>
                </a:cubicBezTo>
                <a:moveTo>
                  <a:pt x="49746" y="49655"/>
                </a:moveTo>
                <a:cubicBezTo>
                  <a:pt x="43958" y="49655"/>
                  <a:pt x="37861" y="51533"/>
                  <a:pt x="29723" y="58111"/>
                </a:cubicBezTo>
                <a:lnTo>
                  <a:pt x="29723" y="106832"/>
                </a:lnTo>
                <a:cubicBezTo>
                  <a:pt x="35039" y="109182"/>
                  <a:pt x="40356" y="110126"/>
                  <a:pt x="43803" y="110126"/>
                </a:cubicBezTo>
                <a:cubicBezTo>
                  <a:pt x="57721" y="110126"/>
                  <a:pt x="68518" y="99792"/>
                  <a:pt x="68518" y="78951"/>
                </a:cubicBezTo>
                <a:cubicBezTo>
                  <a:pt x="68518" y="57957"/>
                  <a:pt x="60534" y="49655"/>
                  <a:pt x="49746" y="4965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7" name="Freeform: Shape 46">
            <a:extLst>
              <a:ext uri="{FF2B5EF4-FFF2-40B4-BE49-F238E27FC236}">
                <a16:creationId xmlns:a16="http://schemas.microsoft.com/office/drawing/2014/main" id="{225F87CC-2AB9-9BE8-3738-F16856B4F8CB}"/>
              </a:ext>
            </a:extLst>
          </xdr:cNvPr>
          <xdr:cNvSpPr/>
        </xdr:nvSpPr>
        <xdr:spPr>
          <a:xfrm>
            <a:off x="1556870" y="6588770"/>
            <a:ext cx="40981" cy="117810"/>
          </a:xfrm>
          <a:custGeom>
            <a:avLst/>
            <a:gdLst>
              <a:gd name="connsiteX0" fmla="*/ 1406 w 40981"/>
              <a:gd name="connsiteY0" fmla="*/ 111069 h 117810"/>
              <a:gd name="connsiteX1" fmla="*/ 5634 w 40981"/>
              <a:gd name="connsiteY1" fmla="*/ 110752 h 117810"/>
              <a:gd name="connsiteX2" fmla="*/ 12520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2 w 40981"/>
              <a:gd name="connsiteY9" fmla="*/ 37598 h 117810"/>
              <a:gd name="connsiteX10" fmla="*/ 29722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0 w 40981"/>
              <a:gd name="connsiteY17" fmla="*/ 21149 h 117810"/>
              <a:gd name="connsiteX18" fmla="*/ 7503 w 40981"/>
              <a:gd name="connsiteY18" fmla="*/ 10806 h 117810"/>
              <a:gd name="connsiteX19" fmla="*/ 19706 w 40981"/>
              <a:gd name="connsiteY19" fmla="*/ 0 h 117810"/>
              <a:gd name="connsiteX20" fmla="*/ 31283 w 40981"/>
              <a:gd name="connsiteY20" fmla="*/ 10343 h 117810"/>
              <a:gd name="connsiteX21" fmla="*/ 19080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0"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2" y="37598"/>
                </a:lnTo>
                <a:lnTo>
                  <a:pt x="29722" y="92742"/>
                </a:lnTo>
                <a:cubicBezTo>
                  <a:pt x="29722" y="98222"/>
                  <a:pt x="29722" y="102296"/>
                  <a:pt x="30031" y="105272"/>
                </a:cubicBezTo>
                <a:cubicBezTo>
                  <a:pt x="30339" y="108719"/>
                  <a:pt x="31591" y="110443"/>
                  <a:pt x="36917" y="110752"/>
                </a:cubicBezTo>
                <a:lnTo>
                  <a:pt x="40982" y="111069"/>
                </a:lnTo>
                <a:lnTo>
                  <a:pt x="40982" y="117810"/>
                </a:lnTo>
                <a:lnTo>
                  <a:pt x="1406" y="117810"/>
                </a:lnTo>
                <a:lnTo>
                  <a:pt x="1406" y="111069"/>
                </a:lnTo>
                <a:close/>
                <a:moveTo>
                  <a:pt x="19080" y="21149"/>
                </a:moveTo>
                <a:cubicBezTo>
                  <a:pt x="11105" y="21149"/>
                  <a:pt x="7503" y="16140"/>
                  <a:pt x="7503" y="10806"/>
                </a:cubicBezTo>
                <a:cubicBezTo>
                  <a:pt x="7503" y="4854"/>
                  <a:pt x="11568" y="0"/>
                  <a:pt x="19706" y="0"/>
                </a:cubicBezTo>
                <a:cubicBezTo>
                  <a:pt x="27681" y="0"/>
                  <a:pt x="31283" y="5171"/>
                  <a:pt x="31283" y="10343"/>
                </a:cubicBezTo>
                <a:cubicBezTo>
                  <a:pt x="31283" y="16295"/>
                  <a:pt x="27055" y="21149"/>
                  <a:pt x="19080"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8" name="Freeform: Shape 47">
            <a:extLst>
              <a:ext uri="{FF2B5EF4-FFF2-40B4-BE49-F238E27FC236}">
                <a16:creationId xmlns:a16="http://schemas.microsoft.com/office/drawing/2014/main" id="{3CA589C3-8672-8308-8F6E-699C5D785744}"/>
              </a:ext>
            </a:extLst>
          </xdr:cNvPr>
          <xdr:cNvSpPr/>
        </xdr:nvSpPr>
        <xdr:spPr>
          <a:xfrm>
            <a:off x="1605636" y="6625433"/>
            <a:ext cx="93858" cy="81156"/>
          </a:xfrm>
          <a:custGeom>
            <a:avLst/>
            <a:gdLst>
              <a:gd name="connsiteX0" fmla="*/ 54627 w 93858"/>
              <a:gd name="connsiteY0" fmla="*/ 74406 h 81156"/>
              <a:gd name="connsiteX1" fmla="*/ 58692 w 93858"/>
              <a:gd name="connsiteY1" fmla="*/ 74088 h 81156"/>
              <a:gd name="connsiteX2" fmla="*/ 65415 w 93858"/>
              <a:gd name="connsiteY2" fmla="*/ 68608 h 81156"/>
              <a:gd name="connsiteX3" fmla="*/ 65723 w 93858"/>
              <a:gd name="connsiteY3" fmla="*/ 56079 h 81156"/>
              <a:gd name="connsiteX4" fmla="*/ 65723 w 93858"/>
              <a:gd name="connsiteY4" fmla="*/ 30231 h 81156"/>
              <a:gd name="connsiteX5" fmla="*/ 51016 w 93858"/>
              <a:gd name="connsiteY5" fmla="*/ 12684 h 81156"/>
              <a:gd name="connsiteX6" fmla="*/ 29741 w 93858"/>
              <a:gd name="connsiteY6" fmla="*/ 22237 h 81156"/>
              <a:gd name="connsiteX7" fmla="*/ 29741 w 93858"/>
              <a:gd name="connsiteY7" fmla="*/ 56079 h 81156"/>
              <a:gd name="connsiteX8" fmla="*/ 30049 w 93858"/>
              <a:gd name="connsiteY8" fmla="*/ 68608 h 81156"/>
              <a:gd name="connsiteX9" fmla="*/ 36772 w 93858"/>
              <a:gd name="connsiteY9" fmla="*/ 74088 h 81156"/>
              <a:gd name="connsiteX10" fmla="*/ 40837 w 93858"/>
              <a:gd name="connsiteY10" fmla="*/ 74406 h 81156"/>
              <a:gd name="connsiteX11" fmla="*/ 40837 w 93858"/>
              <a:gd name="connsiteY11" fmla="*/ 81147 h 81156"/>
              <a:gd name="connsiteX12" fmla="*/ 1415 w 93858"/>
              <a:gd name="connsiteY12" fmla="*/ 81147 h 81156"/>
              <a:gd name="connsiteX13" fmla="*/ 1415 w 93858"/>
              <a:gd name="connsiteY13" fmla="*/ 74406 h 81156"/>
              <a:gd name="connsiteX14" fmla="*/ 5634 w 93858"/>
              <a:gd name="connsiteY14" fmla="*/ 74088 h 81156"/>
              <a:gd name="connsiteX15" fmla="*/ 12520 w 93858"/>
              <a:gd name="connsiteY15" fmla="*/ 68608 h 81156"/>
              <a:gd name="connsiteX16" fmla="*/ 12829 w 93858"/>
              <a:gd name="connsiteY16" fmla="*/ 56079 h 81156"/>
              <a:gd name="connsiteX17" fmla="*/ 12829 w 93858"/>
              <a:gd name="connsiteY17" fmla="*/ 28824 h 81156"/>
              <a:gd name="connsiteX18" fmla="*/ 12357 w 93858"/>
              <a:gd name="connsiteY18" fmla="*/ 15977 h 81156"/>
              <a:gd name="connsiteX19" fmla="*/ 4536 w 93858"/>
              <a:gd name="connsiteY19" fmla="*/ 10497 h 81156"/>
              <a:gd name="connsiteX20" fmla="*/ 0 w 93858"/>
              <a:gd name="connsiteY20" fmla="*/ 10025 h 81156"/>
              <a:gd name="connsiteX21" fmla="*/ 0 w 93858"/>
              <a:gd name="connsiteY21" fmla="*/ 3293 h 81156"/>
              <a:gd name="connsiteX22" fmla="*/ 29096 w 93858"/>
              <a:gd name="connsiteY22" fmla="*/ 944 h 81156"/>
              <a:gd name="connsiteX23" fmla="*/ 29096 w 93858"/>
              <a:gd name="connsiteY23" fmla="*/ 13791 h 81156"/>
              <a:gd name="connsiteX24" fmla="*/ 57413 w 93858"/>
              <a:gd name="connsiteY24" fmla="*/ 0 h 81156"/>
              <a:gd name="connsiteX25" fmla="*/ 82599 w 93858"/>
              <a:gd name="connsiteY25" fmla="*/ 27418 h 81156"/>
              <a:gd name="connsiteX26" fmla="*/ 82599 w 93858"/>
              <a:gd name="connsiteY26" fmla="*/ 56088 h 81156"/>
              <a:gd name="connsiteX27" fmla="*/ 82907 w 93858"/>
              <a:gd name="connsiteY27" fmla="*/ 68618 h 81156"/>
              <a:gd name="connsiteX28" fmla="*/ 89793 w 93858"/>
              <a:gd name="connsiteY28" fmla="*/ 74098 h 81156"/>
              <a:gd name="connsiteX29" fmla="*/ 93858 w 93858"/>
              <a:gd name="connsiteY29" fmla="*/ 74415 h 81156"/>
              <a:gd name="connsiteX30" fmla="*/ 93858 w 93858"/>
              <a:gd name="connsiteY30" fmla="*/ 81156 h 81156"/>
              <a:gd name="connsiteX31" fmla="*/ 54600 w 93858"/>
              <a:gd name="connsiteY31" fmla="*/ 81156 h 81156"/>
              <a:gd name="connsiteX32" fmla="*/ 54600 w 93858"/>
              <a:gd name="connsiteY32"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56">
                <a:moveTo>
                  <a:pt x="54627" y="74406"/>
                </a:moveTo>
                <a:lnTo>
                  <a:pt x="58692" y="74088"/>
                </a:lnTo>
                <a:cubicBezTo>
                  <a:pt x="63700" y="73780"/>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47"/>
                </a:lnTo>
                <a:lnTo>
                  <a:pt x="1415" y="81147"/>
                </a:lnTo>
                <a:lnTo>
                  <a:pt x="1415" y="74406"/>
                </a:lnTo>
                <a:lnTo>
                  <a:pt x="5634" y="74088"/>
                </a:lnTo>
                <a:cubicBezTo>
                  <a:pt x="10797" y="73780"/>
                  <a:pt x="12203" y="72056"/>
                  <a:pt x="12520"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56"/>
                </a:lnTo>
                <a:lnTo>
                  <a:pt x="54600" y="81156"/>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9" name="Freeform: Shape 48">
            <a:extLst>
              <a:ext uri="{FF2B5EF4-FFF2-40B4-BE49-F238E27FC236}">
                <a16:creationId xmlns:a16="http://schemas.microsoft.com/office/drawing/2014/main" id="{334B4358-2EC5-382C-E73F-C6E131EBBB72}"/>
              </a:ext>
            </a:extLst>
          </xdr:cNvPr>
          <xdr:cNvSpPr/>
        </xdr:nvSpPr>
        <xdr:spPr>
          <a:xfrm>
            <a:off x="1705945" y="6625424"/>
            <a:ext cx="73208" cy="82870"/>
          </a:xfrm>
          <a:custGeom>
            <a:avLst/>
            <a:gdLst>
              <a:gd name="connsiteX0" fmla="*/ 0 w 73208"/>
              <a:gd name="connsiteY0" fmla="*/ 63292 h 82870"/>
              <a:gd name="connsiteX1" fmla="*/ 12049 w 73208"/>
              <a:gd name="connsiteY1" fmla="*/ 44647 h 82870"/>
              <a:gd name="connsiteX2" fmla="*/ 44901 w 73208"/>
              <a:gd name="connsiteY2" fmla="*/ 34776 h 82870"/>
              <a:gd name="connsiteX3" fmla="*/ 44901 w 73208"/>
              <a:gd name="connsiteY3" fmla="*/ 31492 h 82870"/>
              <a:gd name="connsiteX4" fmla="*/ 26438 w 73208"/>
              <a:gd name="connsiteY4" fmla="*/ 12067 h 82870"/>
              <a:gd name="connsiteX5" fmla="*/ 5788 w 73208"/>
              <a:gd name="connsiteY5" fmla="*/ 15823 h 82870"/>
              <a:gd name="connsiteX6" fmla="*/ 4854 w 73208"/>
              <a:gd name="connsiteY6" fmla="*/ 8773 h 82870"/>
              <a:gd name="connsiteX7" fmla="*/ 32072 w 73208"/>
              <a:gd name="connsiteY7" fmla="*/ 0 h 82870"/>
              <a:gd name="connsiteX8" fmla="*/ 61632 w 73208"/>
              <a:gd name="connsiteY8" fmla="*/ 29142 h 82870"/>
              <a:gd name="connsiteX9" fmla="*/ 61323 w 73208"/>
              <a:gd name="connsiteY9" fmla="*/ 65642 h 82870"/>
              <a:gd name="connsiteX10" fmla="*/ 69298 w 73208"/>
              <a:gd name="connsiteY10" fmla="*/ 73789 h 82870"/>
              <a:gd name="connsiteX11" fmla="*/ 73208 w 73208"/>
              <a:gd name="connsiteY11" fmla="*/ 73471 h 82870"/>
              <a:gd name="connsiteX12" fmla="*/ 73208 w 73208"/>
              <a:gd name="connsiteY12" fmla="*/ 79741 h 82870"/>
              <a:gd name="connsiteX13" fmla="*/ 58347 w 73208"/>
              <a:gd name="connsiteY13" fmla="*/ 82717 h 82870"/>
              <a:gd name="connsiteX14" fmla="*/ 45836 w 73208"/>
              <a:gd name="connsiteY14" fmla="*/ 71593 h 82870"/>
              <a:gd name="connsiteX15" fmla="*/ 22219 w 73208"/>
              <a:gd name="connsiteY15" fmla="*/ 82871 h 82870"/>
              <a:gd name="connsiteX16" fmla="*/ 0 w 73208"/>
              <a:gd name="connsiteY16" fmla="*/ 63292 h 82870"/>
              <a:gd name="connsiteX17" fmla="*/ 44892 w 73208"/>
              <a:gd name="connsiteY17" fmla="*/ 63918 h 82870"/>
              <a:gd name="connsiteX18" fmla="*/ 44892 w 73208"/>
              <a:gd name="connsiteY18" fmla="*/ 45119 h 82870"/>
              <a:gd name="connsiteX19" fmla="*/ 22364 w 73208"/>
              <a:gd name="connsiteY19" fmla="*/ 49510 h 82870"/>
              <a:gd name="connsiteX20" fmla="*/ 16268 w 73208"/>
              <a:gd name="connsiteY20" fmla="*/ 59853 h 82870"/>
              <a:gd name="connsiteX21" fmla="*/ 28316 w 73208"/>
              <a:gd name="connsiteY21" fmla="*/ 71757 h 82870"/>
              <a:gd name="connsiteX22" fmla="*/ 44892 w 73208"/>
              <a:gd name="connsiteY22" fmla="*/ 63918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208" h="82870">
                <a:moveTo>
                  <a:pt x="0" y="63292"/>
                </a:moveTo>
                <a:cubicBezTo>
                  <a:pt x="0" y="55770"/>
                  <a:pt x="3130" y="49510"/>
                  <a:pt x="12049" y="44647"/>
                </a:cubicBezTo>
                <a:cubicBezTo>
                  <a:pt x="20178" y="40265"/>
                  <a:pt x="29097" y="37598"/>
                  <a:pt x="44901" y="34776"/>
                </a:cubicBezTo>
                <a:lnTo>
                  <a:pt x="44901" y="31492"/>
                </a:lnTo>
                <a:cubicBezTo>
                  <a:pt x="44901" y="17864"/>
                  <a:pt x="39113" y="12067"/>
                  <a:pt x="26438" y="12067"/>
                </a:cubicBezTo>
                <a:cubicBezTo>
                  <a:pt x="20495" y="12067"/>
                  <a:pt x="13301" y="13165"/>
                  <a:pt x="5788" y="15823"/>
                </a:cubicBezTo>
                <a:lnTo>
                  <a:pt x="4854" y="8773"/>
                </a:lnTo>
                <a:cubicBezTo>
                  <a:pt x="11894" y="3130"/>
                  <a:pt x="22056" y="0"/>
                  <a:pt x="32072" y="0"/>
                </a:cubicBezTo>
                <a:cubicBezTo>
                  <a:pt x="52568" y="0"/>
                  <a:pt x="61632" y="10806"/>
                  <a:pt x="61632" y="29142"/>
                </a:cubicBezTo>
                <a:cubicBezTo>
                  <a:pt x="61632" y="43241"/>
                  <a:pt x="61323" y="52486"/>
                  <a:pt x="61323" y="65642"/>
                </a:cubicBezTo>
                <a:cubicBezTo>
                  <a:pt x="61323" y="71285"/>
                  <a:pt x="63355" y="73789"/>
                  <a:pt x="69298" y="73789"/>
                </a:cubicBezTo>
                <a:cubicBezTo>
                  <a:pt x="70396" y="73789"/>
                  <a:pt x="71330" y="73789"/>
                  <a:pt x="73208" y="73471"/>
                </a:cubicBezTo>
                <a:lnTo>
                  <a:pt x="73208" y="79741"/>
                </a:lnTo>
                <a:cubicBezTo>
                  <a:pt x="67892" y="82091"/>
                  <a:pt x="62729" y="82717"/>
                  <a:pt x="58347" y="82717"/>
                </a:cubicBezTo>
                <a:cubicBezTo>
                  <a:pt x="52713" y="82717"/>
                  <a:pt x="46925" y="80993"/>
                  <a:pt x="45836" y="71593"/>
                </a:cubicBezTo>
                <a:cubicBezTo>
                  <a:pt x="39739" y="78489"/>
                  <a:pt x="31446" y="82871"/>
                  <a:pt x="22219" y="82871"/>
                </a:cubicBezTo>
                <a:cubicBezTo>
                  <a:pt x="9381" y="82880"/>
                  <a:pt x="0" y="74887"/>
                  <a:pt x="0" y="63292"/>
                </a:cubicBezTo>
                <a:moveTo>
                  <a:pt x="44892" y="63918"/>
                </a:moveTo>
                <a:lnTo>
                  <a:pt x="44892" y="45119"/>
                </a:lnTo>
                <a:cubicBezTo>
                  <a:pt x="31755" y="46525"/>
                  <a:pt x="26429" y="47469"/>
                  <a:pt x="22364" y="49510"/>
                </a:cubicBezTo>
                <a:cubicBezTo>
                  <a:pt x="18300" y="51543"/>
                  <a:pt x="16268" y="55154"/>
                  <a:pt x="16268" y="59853"/>
                </a:cubicBezTo>
                <a:cubicBezTo>
                  <a:pt x="16268" y="67529"/>
                  <a:pt x="22056" y="71757"/>
                  <a:pt x="28316" y="71757"/>
                </a:cubicBezTo>
                <a:cubicBezTo>
                  <a:pt x="33470" y="71757"/>
                  <a:pt x="39412" y="69407"/>
                  <a:pt x="44892" y="63918"/>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0" name="Freeform: Shape 49">
            <a:extLst>
              <a:ext uri="{FF2B5EF4-FFF2-40B4-BE49-F238E27FC236}">
                <a16:creationId xmlns:a16="http://schemas.microsoft.com/office/drawing/2014/main" id="{234AE49D-1794-2AA1-6D99-1BA7E82A5346}"/>
              </a:ext>
            </a:extLst>
          </xdr:cNvPr>
          <xdr:cNvSpPr/>
        </xdr:nvSpPr>
        <xdr:spPr>
          <a:xfrm>
            <a:off x="1779144" y="6608522"/>
            <a:ext cx="56623" cy="99945"/>
          </a:xfrm>
          <a:custGeom>
            <a:avLst/>
            <a:gdLst>
              <a:gd name="connsiteX0" fmla="*/ 12357 w 56623"/>
              <a:gd name="connsiteY0" fmla="*/ 77382 h 99945"/>
              <a:gd name="connsiteX1" fmla="*/ 12357 w 56623"/>
              <a:gd name="connsiteY1" fmla="*/ 29287 h 99945"/>
              <a:gd name="connsiteX2" fmla="*/ 0 w 56623"/>
              <a:gd name="connsiteY2" fmla="*/ 29287 h 99945"/>
              <a:gd name="connsiteX3" fmla="*/ 0 w 56623"/>
              <a:gd name="connsiteY3" fmla="*/ 22083 h 99945"/>
              <a:gd name="connsiteX4" fmla="*/ 13137 w 56623"/>
              <a:gd name="connsiteY4" fmla="*/ 18953 h 99945"/>
              <a:gd name="connsiteX5" fmla="*/ 17828 w 56623"/>
              <a:gd name="connsiteY5" fmla="*/ 0 h 99945"/>
              <a:gd name="connsiteX6" fmla="*/ 29251 w 56623"/>
              <a:gd name="connsiteY6" fmla="*/ 0 h 99945"/>
              <a:gd name="connsiteX7" fmla="*/ 29251 w 56623"/>
              <a:gd name="connsiteY7" fmla="*/ 20205 h 99945"/>
              <a:gd name="connsiteX8" fmla="*/ 54745 w 56623"/>
              <a:gd name="connsiteY8" fmla="*/ 20205 h 99945"/>
              <a:gd name="connsiteX9" fmla="*/ 54745 w 56623"/>
              <a:gd name="connsiteY9" fmla="*/ 29287 h 99945"/>
              <a:gd name="connsiteX10" fmla="*/ 29251 w 56623"/>
              <a:gd name="connsiteY10" fmla="*/ 29287 h 99945"/>
              <a:gd name="connsiteX11" fmla="*/ 29251 w 56623"/>
              <a:gd name="connsiteY11" fmla="*/ 75186 h 99945"/>
              <a:gd name="connsiteX12" fmla="*/ 42388 w 56623"/>
              <a:gd name="connsiteY12" fmla="*/ 88342 h 99945"/>
              <a:gd name="connsiteX13" fmla="*/ 55843 w 56623"/>
              <a:gd name="connsiteY13" fmla="*/ 85683 h 99945"/>
              <a:gd name="connsiteX14" fmla="*/ 56623 w 56623"/>
              <a:gd name="connsiteY14" fmla="*/ 93051 h 99945"/>
              <a:gd name="connsiteX15" fmla="*/ 34259 w 56623"/>
              <a:gd name="connsiteY15" fmla="*/ 99946 h 99945"/>
              <a:gd name="connsiteX16" fmla="*/ 12357 w 56623"/>
              <a:gd name="connsiteY16" fmla="*/ 77382 h 999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56623" h="99945">
                <a:moveTo>
                  <a:pt x="12357" y="77382"/>
                </a:moveTo>
                <a:lnTo>
                  <a:pt x="12357" y="29287"/>
                </a:lnTo>
                <a:lnTo>
                  <a:pt x="0" y="29287"/>
                </a:lnTo>
                <a:lnTo>
                  <a:pt x="0" y="22083"/>
                </a:lnTo>
                <a:lnTo>
                  <a:pt x="13137" y="18953"/>
                </a:lnTo>
                <a:lnTo>
                  <a:pt x="17828" y="0"/>
                </a:lnTo>
                <a:lnTo>
                  <a:pt x="29251" y="0"/>
                </a:lnTo>
                <a:lnTo>
                  <a:pt x="29251" y="20205"/>
                </a:lnTo>
                <a:lnTo>
                  <a:pt x="54745" y="20205"/>
                </a:lnTo>
                <a:lnTo>
                  <a:pt x="54745" y="29287"/>
                </a:lnTo>
                <a:lnTo>
                  <a:pt x="29251" y="29287"/>
                </a:lnTo>
                <a:lnTo>
                  <a:pt x="29251" y="75186"/>
                </a:lnTo>
                <a:cubicBezTo>
                  <a:pt x="29251" y="84431"/>
                  <a:pt x="33633" y="88342"/>
                  <a:pt x="42388" y="88342"/>
                </a:cubicBezTo>
                <a:cubicBezTo>
                  <a:pt x="45518" y="88342"/>
                  <a:pt x="50517" y="87562"/>
                  <a:pt x="55843" y="85683"/>
                </a:cubicBezTo>
                <a:lnTo>
                  <a:pt x="56623" y="93051"/>
                </a:lnTo>
                <a:cubicBezTo>
                  <a:pt x="49583" y="97750"/>
                  <a:pt x="41454" y="99946"/>
                  <a:pt x="34259" y="99946"/>
                </a:cubicBezTo>
                <a:cubicBezTo>
                  <a:pt x="23000" y="99937"/>
                  <a:pt x="12357" y="93985"/>
                  <a:pt x="12357" y="77382"/>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1" name="Freeform: Shape 50">
            <a:extLst>
              <a:ext uri="{FF2B5EF4-FFF2-40B4-BE49-F238E27FC236}">
                <a16:creationId xmlns:a16="http://schemas.microsoft.com/office/drawing/2014/main" id="{789E6039-669F-85E9-B9E6-0A57868EAAEA}"/>
              </a:ext>
            </a:extLst>
          </xdr:cNvPr>
          <xdr:cNvSpPr/>
        </xdr:nvSpPr>
        <xdr:spPr>
          <a:xfrm>
            <a:off x="1843906" y="6588770"/>
            <a:ext cx="40981" cy="117810"/>
          </a:xfrm>
          <a:custGeom>
            <a:avLst/>
            <a:gdLst>
              <a:gd name="connsiteX0" fmla="*/ 1406 w 40981"/>
              <a:gd name="connsiteY0" fmla="*/ 111069 h 117810"/>
              <a:gd name="connsiteX1" fmla="*/ 5634 w 40981"/>
              <a:gd name="connsiteY1" fmla="*/ 110752 h 117810"/>
              <a:gd name="connsiteX2" fmla="*/ 12520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3 w 40981"/>
              <a:gd name="connsiteY9" fmla="*/ 37598 h 117810"/>
              <a:gd name="connsiteX10" fmla="*/ 29723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9 w 40981"/>
              <a:gd name="connsiteY17" fmla="*/ 21149 h 117810"/>
              <a:gd name="connsiteX18" fmla="*/ 7512 w 40981"/>
              <a:gd name="connsiteY18" fmla="*/ 10806 h 117810"/>
              <a:gd name="connsiteX19" fmla="*/ 19715 w 40981"/>
              <a:gd name="connsiteY19" fmla="*/ 0 h 117810"/>
              <a:gd name="connsiteX20" fmla="*/ 31292 w 40981"/>
              <a:gd name="connsiteY20" fmla="*/ 10343 h 117810"/>
              <a:gd name="connsiteX21" fmla="*/ 19089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0"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3" y="37598"/>
                </a:lnTo>
                <a:lnTo>
                  <a:pt x="29723" y="92742"/>
                </a:lnTo>
                <a:cubicBezTo>
                  <a:pt x="29723" y="98222"/>
                  <a:pt x="29723" y="102296"/>
                  <a:pt x="30031" y="105272"/>
                </a:cubicBezTo>
                <a:cubicBezTo>
                  <a:pt x="30339" y="108719"/>
                  <a:pt x="31591" y="110443"/>
                  <a:pt x="36917" y="110752"/>
                </a:cubicBezTo>
                <a:lnTo>
                  <a:pt x="40982" y="111069"/>
                </a:lnTo>
                <a:lnTo>
                  <a:pt x="40982" y="117810"/>
                </a:lnTo>
                <a:lnTo>
                  <a:pt x="1406" y="117810"/>
                </a:lnTo>
                <a:lnTo>
                  <a:pt x="1406" y="111069"/>
                </a:lnTo>
                <a:close/>
                <a:moveTo>
                  <a:pt x="19089" y="21149"/>
                </a:moveTo>
                <a:cubicBezTo>
                  <a:pt x="11114" y="21149"/>
                  <a:pt x="7512" y="16140"/>
                  <a:pt x="7512" y="10806"/>
                </a:cubicBezTo>
                <a:cubicBezTo>
                  <a:pt x="7512" y="4854"/>
                  <a:pt x="11577" y="0"/>
                  <a:pt x="19715" y="0"/>
                </a:cubicBezTo>
                <a:cubicBezTo>
                  <a:pt x="27690" y="0"/>
                  <a:pt x="31292" y="5171"/>
                  <a:pt x="31292" y="10343"/>
                </a:cubicBezTo>
                <a:cubicBezTo>
                  <a:pt x="31283" y="16295"/>
                  <a:pt x="27064" y="21149"/>
                  <a:pt x="19089"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2" name="Freeform: Shape 51">
            <a:extLst>
              <a:ext uri="{FF2B5EF4-FFF2-40B4-BE49-F238E27FC236}">
                <a16:creationId xmlns:a16="http://schemas.microsoft.com/office/drawing/2014/main" id="{7E580B7B-1DF7-FFEA-FDC0-F67D56668339}"/>
              </a:ext>
            </a:extLst>
          </xdr:cNvPr>
          <xdr:cNvSpPr/>
        </xdr:nvSpPr>
        <xdr:spPr>
          <a:xfrm>
            <a:off x="1889107" y="6625424"/>
            <a:ext cx="78053" cy="83034"/>
          </a:xfrm>
          <a:custGeom>
            <a:avLst/>
            <a:gdLst>
              <a:gd name="connsiteX0" fmla="*/ 37543 w 78053"/>
              <a:gd name="connsiteY0" fmla="*/ 83034 h 83034"/>
              <a:gd name="connsiteX1" fmla="*/ 0 w 78053"/>
              <a:gd name="connsiteY1" fmla="*/ 42143 h 83034"/>
              <a:gd name="connsiteX2" fmla="*/ 40828 w 78053"/>
              <a:gd name="connsiteY2" fmla="*/ 0 h 83034"/>
              <a:gd name="connsiteX3" fmla="*/ 78053 w 78053"/>
              <a:gd name="connsiteY3" fmla="*/ 39167 h 83034"/>
              <a:gd name="connsiteX4" fmla="*/ 37543 w 78053"/>
              <a:gd name="connsiteY4" fmla="*/ 83034 h 83034"/>
              <a:gd name="connsiteX5" fmla="*/ 37543 w 78053"/>
              <a:gd name="connsiteY5" fmla="*/ 10497 h 83034"/>
              <a:gd name="connsiteX6" fmla="*/ 17365 w 78053"/>
              <a:gd name="connsiteY6" fmla="*/ 39639 h 83034"/>
              <a:gd name="connsiteX7" fmla="*/ 38487 w 78053"/>
              <a:gd name="connsiteY7" fmla="*/ 72537 h 83034"/>
              <a:gd name="connsiteX8" fmla="*/ 39739 w 78053"/>
              <a:gd name="connsiteY8" fmla="*/ 72537 h 83034"/>
              <a:gd name="connsiteX9" fmla="*/ 60389 w 78053"/>
              <a:gd name="connsiteY9" fmla="*/ 42306 h 83034"/>
              <a:gd name="connsiteX10" fmla="*/ 37543 w 78053"/>
              <a:gd name="connsiteY10" fmla="*/ 10497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53" h="83034">
                <a:moveTo>
                  <a:pt x="37543" y="83034"/>
                </a:moveTo>
                <a:cubicBezTo>
                  <a:pt x="16113" y="83034"/>
                  <a:pt x="0" y="67683"/>
                  <a:pt x="0" y="42143"/>
                </a:cubicBezTo>
                <a:cubicBezTo>
                  <a:pt x="0" y="15043"/>
                  <a:pt x="17365" y="0"/>
                  <a:pt x="40828" y="0"/>
                </a:cubicBezTo>
                <a:cubicBezTo>
                  <a:pt x="63664" y="0"/>
                  <a:pt x="78053" y="13945"/>
                  <a:pt x="78053" y="39167"/>
                </a:cubicBezTo>
                <a:cubicBezTo>
                  <a:pt x="78062" y="68463"/>
                  <a:pt x="57885" y="83034"/>
                  <a:pt x="37543" y="83034"/>
                </a:cubicBezTo>
                <a:moveTo>
                  <a:pt x="37543" y="10497"/>
                </a:moveTo>
                <a:cubicBezTo>
                  <a:pt x="25186" y="10497"/>
                  <a:pt x="17365" y="18645"/>
                  <a:pt x="17365" y="39639"/>
                </a:cubicBezTo>
                <a:cubicBezTo>
                  <a:pt x="17365" y="59536"/>
                  <a:pt x="26747" y="72537"/>
                  <a:pt x="38487" y="72537"/>
                </a:cubicBezTo>
                <a:lnTo>
                  <a:pt x="39739" y="72537"/>
                </a:lnTo>
                <a:cubicBezTo>
                  <a:pt x="50535" y="72537"/>
                  <a:pt x="60389" y="62983"/>
                  <a:pt x="60389" y="42306"/>
                </a:cubicBezTo>
                <a:cubicBezTo>
                  <a:pt x="60389" y="21466"/>
                  <a:pt x="52096" y="10497"/>
                  <a:pt x="37543" y="1049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3" name="Freeform: Shape 52">
            <a:extLst>
              <a:ext uri="{FF2B5EF4-FFF2-40B4-BE49-F238E27FC236}">
                <a16:creationId xmlns:a16="http://schemas.microsoft.com/office/drawing/2014/main" id="{AB2F38B2-1950-C3CB-20A4-BC2601175722}"/>
              </a:ext>
            </a:extLst>
          </xdr:cNvPr>
          <xdr:cNvSpPr/>
        </xdr:nvSpPr>
        <xdr:spPr>
          <a:xfrm>
            <a:off x="1971043" y="6625433"/>
            <a:ext cx="93858" cy="81156"/>
          </a:xfrm>
          <a:custGeom>
            <a:avLst/>
            <a:gdLst>
              <a:gd name="connsiteX0" fmla="*/ 54627 w 93858"/>
              <a:gd name="connsiteY0" fmla="*/ 74406 h 81156"/>
              <a:gd name="connsiteX1" fmla="*/ 58692 w 93858"/>
              <a:gd name="connsiteY1" fmla="*/ 74088 h 81156"/>
              <a:gd name="connsiteX2" fmla="*/ 65415 w 93858"/>
              <a:gd name="connsiteY2" fmla="*/ 68608 h 81156"/>
              <a:gd name="connsiteX3" fmla="*/ 65723 w 93858"/>
              <a:gd name="connsiteY3" fmla="*/ 56079 h 81156"/>
              <a:gd name="connsiteX4" fmla="*/ 65723 w 93858"/>
              <a:gd name="connsiteY4" fmla="*/ 30231 h 81156"/>
              <a:gd name="connsiteX5" fmla="*/ 51016 w 93858"/>
              <a:gd name="connsiteY5" fmla="*/ 12684 h 81156"/>
              <a:gd name="connsiteX6" fmla="*/ 29741 w 93858"/>
              <a:gd name="connsiteY6" fmla="*/ 22237 h 81156"/>
              <a:gd name="connsiteX7" fmla="*/ 29741 w 93858"/>
              <a:gd name="connsiteY7" fmla="*/ 56079 h 81156"/>
              <a:gd name="connsiteX8" fmla="*/ 30049 w 93858"/>
              <a:gd name="connsiteY8" fmla="*/ 68608 h 81156"/>
              <a:gd name="connsiteX9" fmla="*/ 36772 w 93858"/>
              <a:gd name="connsiteY9" fmla="*/ 74088 h 81156"/>
              <a:gd name="connsiteX10" fmla="*/ 40837 w 93858"/>
              <a:gd name="connsiteY10" fmla="*/ 74406 h 81156"/>
              <a:gd name="connsiteX11" fmla="*/ 40837 w 93858"/>
              <a:gd name="connsiteY11" fmla="*/ 81147 h 81156"/>
              <a:gd name="connsiteX12" fmla="*/ 1415 w 93858"/>
              <a:gd name="connsiteY12" fmla="*/ 81147 h 81156"/>
              <a:gd name="connsiteX13" fmla="*/ 1415 w 93858"/>
              <a:gd name="connsiteY13" fmla="*/ 74406 h 81156"/>
              <a:gd name="connsiteX14" fmla="*/ 5634 w 93858"/>
              <a:gd name="connsiteY14" fmla="*/ 74088 h 81156"/>
              <a:gd name="connsiteX15" fmla="*/ 12520 w 93858"/>
              <a:gd name="connsiteY15" fmla="*/ 68608 h 81156"/>
              <a:gd name="connsiteX16" fmla="*/ 12829 w 93858"/>
              <a:gd name="connsiteY16" fmla="*/ 56079 h 81156"/>
              <a:gd name="connsiteX17" fmla="*/ 12829 w 93858"/>
              <a:gd name="connsiteY17" fmla="*/ 28824 h 81156"/>
              <a:gd name="connsiteX18" fmla="*/ 12357 w 93858"/>
              <a:gd name="connsiteY18" fmla="*/ 15977 h 81156"/>
              <a:gd name="connsiteX19" fmla="*/ 4536 w 93858"/>
              <a:gd name="connsiteY19" fmla="*/ 10497 h 81156"/>
              <a:gd name="connsiteX20" fmla="*/ 0 w 93858"/>
              <a:gd name="connsiteY20" fmla="*/ 10025 h 81156"/>
              <a:gd name="connsiteX21" fmla="*/ 0 w 93858"/>
              <a:gd name="connsiteY21" fmla="*/ 3293 h 81156"/>
              <a:gd name="connsiteX22" fmla="*/ 29096 w 93858"/>
              <a:gd name="connsiteY22" fmla="*/ 944 h 81156"/>
              <a:gd name="connsiteX23" fmla="*/ 29096 w 93858"/>
              <a:gd name="connsiteY23" fmla="*/ 13791 h 81156"/>
              <a:gd name="connsiteX24" fmla="*/ 57413 w 93858"/>
              <a:gd name="connsiteY24" fmla="*/ 0 h 81156"/>
              <a:gd name="connsiteX25" fmla="*/ 82599 w 93858"/>
              <a:gd name="connsiteY25" fmla="*/ 27418 h 81156"/>
              <a:gd name="connsiteX26" fmla="*/ 82599 w 93858"/>
              <a:gd name="connsiteY26" fmla="*/ 56088 h 81156"/>
              <a:gd name="connsiteX27" fmla="*/ 82907 w 93858"/>
              <a:gd name="connsiteY27" fmla="*/ 68618 h 81156"/>
              <a:gd name="connsiteX28" fmla="*/ 89793 w 93858"/>
              <a:gd name="connsiteY28" fmla="*/ 74098 h 81156"/>
              <a:gd name="connsiteX29" fmla="*/ 93858 w 93858"/>
              <a:gd name="connsiteY29" fmla="*/ 74415 h 81156"/>
              <a:gd name="connsiteX30" fmla="*/ 93858 w 93858"/>
              <a:gd name="connsiteY30" fmla="*/ 81156 h 81156"/>
              <a:gd name="connsiteX31" fmla="*/ 54600 w 93858"/>
              <a:gd name="connsiteY31" fmla="*/ 81156 h 81156"/>
              <a:gd name="connsiteX32" fmla="*/ 54600 w 93858"/>
              <a:gd name="connsiteY32"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56">
                <a:moveTo>
                  <a:pt x="54627" y="74406"/>
                </a:moveTo>
                <a:lnTo>
                  <a:pt x="58692" y="74088"/>
                </a:lnTo>
                <a:cubicBezTo>
                  <a:pt x="63700" y="73780"/>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47"/>
                </a:lnTo>
                <a:lnTo>
                  <a:pt x="1415" y="81147"/>
                </a:lnTo>
                <a:lnTo>
                  <a:pt x="1415" y="74406"/>
                </a:lnTo>
                <a:lnTo>
                  <a:pt x="5634" y="74088"/>
                </a:lnTo>
                <a:cubicBezTo>
                  <a:pt x="10797" y="73780"/>
                  <a:pt x="12203" y="72056"/>
                  <a:pt x="12520"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56"/>
                </a:lnTo>
                <a:lnTo>
                  <a:pt x="54600" y="81156"/>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4" name="Freeform: Shape 53">
            <a:extLst>
              <a:ext uri="{FF2B5EF4-FFF2-40B4-BE49-F238E27FC236}">
                <a16:creationId xmlns:a16="http://schemas.microsoft.com/office/drawing/2014/main" id="{547409AE-E748-CAB0-90C2-BD5CC9474576}"/>
              </a:ext>
            </a:extLst>
          </xdr:cNvPr>
          <xdr:cNvSpPr/>
        </xdr:nvSpPr>
        <xdr:spPr>
          <a:xfrm>
            <a:off x="2109358" y="6594568"/>
            <a:ext cx="90428" cy="113890"/>
          </a:xfrm>
          <a:custGeom>
            <a:avLst/>
            <a:gdLst>
              <a:gd name="connsiteX0" fmla="*/ 0 w 90428"/>
              <a:gd name="connsiteY0" fmla="*/ 54990 h 113890"/>
              <a:gd name="connsiteX1" fmla="*/ 54909 w 90428"/>
              <a:gd name="connsiteY1" fmla="*/ 0 h 113890"/>
              <a:gd name="connsiteX2" fmla="*/ 89793 w 90428"/>
              <a:gd name="connsiteY2" fmla="*/ 6578 h 113890"/>
              <a:gd name="connsiteX3" fmla="*/ 89793 w 90428"/>
              <a:gd name="connsiteY3" fmla="*/ 33832 h 113890"/>
              <a:gd name="connsiteX4" fmla="*/ 80249 w 90428"/>
              <a:gd name="connsiteY4" fmla="*/ 33832 h 113890"/>
              <a:gd name="connsiteX5" fmla="*/ 53348 w 90428"/>
              <a:gd name="connsiteY5" fmla="*/ 10180 h 113890"/>
              <a:gd name="connsiteX6" fmla="*/ 18935 w 90428"/>
              <a:gd name="connsiteY6" fmla="*/ 52631 h 113890"/>
              <a:gd name="connsiteX7" fmla="*/ 54918 w 90428"/>
              <a:gd name="connsiteY7" fmla="*/ 103548 h 113890"/>
              <a:gd name="connsiteX8" fmla="*/ 80730 w 90428"/>
              <a:gd name="connsiteY8" fmla="*/ 78797 h 113890"/>
              <a:gd name="connsiteX9" fmla="*/ 90429 w 90428"/>
              <a:gd name="connsiteY9" fmla="*/ 78797 h 113890"/>
              <a:gd name="connsiteX10" fmla="*/ 90429 w 90428"/>
              <a:gd name="connsiteY10" fmla="*/ 105117 h 113890"/>
              <a:gd name="connsiteX11" fmla="*/ 52414 w 90428"/>
              <a:gd name="connsiteY11" fmla="*/ 113891 h 113890"/>
              <a:gd name="connsiteX12" fmla="*/ 0 w 90428"/>
              <a:gd name="connsiteY12" fmla="*/ 54990 h 1138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0428" h="113890">
                <a:moveTo>
                  <a:pt x="0" y="54990"/>
                </a:moveTo>
                <a:cubicBezTo>
                  <a:pt x="0" y="14725"/>
                  <a:pt x="26121" y="0"/>
                  <a:pt x="54909" y="0"/>
                </a:cubicBezTo>
                <a:cubicBezTo>
                  <a:pt x="65705" y="0"/>
                  <a:pt x="78843" y="1878"/>
                  <a:pt x="89793" y="6578"/>
                </a:cubicBezTo>
                <a:lnTo>
                  <a:pt x="89793" y="33832"/>
                </a:lnTo>
                <a:lnTo>
                  <a:pt x="80249" y="33832"/>
                </a:lnTo>
                <a:cubicBezTo>
                  <a:pt x="79777" y="17383"/>
                  <a:pt x="71176" y="10180"/>
                  <a:pt x="53348" y="10180"/>
                </a:cubicBezTo>
                <a:cubicBezTo>
                  <a:pt x="34731" y="10180"/>
                  <a:pt x="18935" y="19425"/>
                  <a:pt x="18935" y="52631"/>
                </a:cubicBezTo>
                <a:cubicBezTo>
                  <a:pt x="18935" y="81610"/>
                  <a:pt x="30358" y="103548"/>
                  <a:pt x="54918" y="103548"/>
                </a:cubicBezTo>
                <a:cubicBezTo>
                  <a:pt x="72283" y="103548"/>
                  <a:pt x="80567" y="96344"/>
                  <a:pt x="80730" y="78797"/>
                </a:cubicBezTo>
                <a:lnTo>
                  <a:pt x="90429" y="78797"/>
                </a:lnTo>
                <a:lnTo>
                  <a:pt x="90429" y="105117"/>
                </a:lnTo>
                <a:cubicBezTo>
                  <a:pt x="80575" y="110126"/>
                  <a:pt x="66495" y="113891"/>
                  <a:pt x="52414" y="113891"/>
                </a:cubicBezTo>
                <a:cubicBezTo>
                  <a:pt x="19552" y="113891"/>
                  <a:pt x="0" y="94148"/>
                  <a:pt x="0" y="54990"/>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5" name="Freeform: Shape 54">
            <a:extLst>
              <a:ext uri="{FF2B5EF4-FFF2-40B4-BE49-F238E27FC236}">
                <a16:creationId xmlns:a16="http://schemas.microsoft.com/office/drawing/2014/main" id="{6D144B0A-EB78-80D6-DC2F-FFE7190B92C0}"/>
              </a:ext>
            </a:extLst>
          </xdr:cNvPr>
          <xdr:cNvSpPr/>
        </xdr:nvSpPr>
        <xdr:spPr>
          <a:xfrm>
            <a:off x="2207444" y="6625424"/>
            <a:ext cx="73208" cy="82870"/>
          </a:xfrm>
          <a:custGeom>
            <a:avLst/>
            <a:gdLst>
              <a:gd name="connsiteX0" fmla="*/ 0 w 73208"/>
              <a:gd name="connsiteY0" fmla="*/ 63292 h 82870"/>
              <a:gd name="connsiteX1" fmla="*/ 12049 w 73208"/>
              <a:gd name="connsiteY1" fmla="*/ 44647 h 82870"/>
              <a:gd name="connsiteX2" fmla="*/ 44901 w 73208"/>
              <a:gd name="connsiteY2" fmla="*/ 34776 h 82870"/>
              <a:gd name="connsiteX3" fmla="*/ 44901 w 73208"/>
              <a:gd name="connsiteY3" fmla="*/ 31492 h 82870"/>
              <a:gd name="connsiteX4" fmla="*/ 26438 w 73208"/>
              <a:gd name="connsiteY4" fmla="*/ 12067 h 82870"/>
              <a:gd name="connsiteX5" fmla="*/ 5788 w 73208"/>
              <a:gd name="connsiteY5" fmla="*/ 15823 h 82870"/>
              <a:gd name="connsiteX6" fmla="*/ 4854 w 73208"/>
              <a:gd name="connsiteY6" fmla="*/ 8773 h 82870"/>
              <a:gd name="connsiteX7" fmla="*/ 32072 w 73208"/>
              <a:gd name="connsiteY7" fmla="*/ 0 h 82870"/>
              <a:gd name="connsiteX8" fmla="*/ 61632 w 73208"/>
              <a:gd name="connsiteY8" fmla="*/ 29142 h 82870"/>
              <a:gd name="connsiteX9" fmla="*/ 61323 w 73208"/>
              <a:gd name="connsiteY9" fmla="*/ 65642 h 82870"/>
              <a:gd name="connsiteX10" fmla="*/ 69298 w 73208"/>
              <a:gd name="connsiteY10" fmla="*/ 73789 h 82870"/>
              <a:gd name="connsiteX11" fmla="*/ 73208 w 73208"/>
              <a:gd name="connsiteY11" fmla="*/ 73471 h 82870"/>
              <a:gd name="connsiteX12" fmla="*/ 73208 w 73208"/>
              <a:gd name="connsiteY12" fmla="*/ 79741 h 82870"/>
              <a:gd name="connsiteX13" fmla="*/ 58347 w 73208"/>
              <a:gd name="connsiteY13" fmla="*/ 82717 h 82870"/>
              <a:gd name="connsiteX14" fmla="*/ 45836 w 73208"/>
              <a:gd name="connsiteY14" fmla="*/ 71593 h 82870"/>
              <a:gd name="connsiteX15" fmla="*/ 22219 w 73208"/>
              <a:gd name="connsiteY15" fmla="*/ 82871 h 82870"/>
              <a:gd name="connsiteX16" fmla="*/ 0 w 73208"/>
              <a:gd name="connsiteY16" fmla="*/ 63292 h 82870"/>
              <a:gd name="connsiteX17" fmla="*/ 44892 w 73208"/>
              <a:gd name="connsiteY17" fmla="*/ 63918 h 82870"/>
              <a:gd name="connsiteX18" fmla="*/ 44892 w 73208"/>
              <a:gd name="connsiteY18" fmla="*/ 45119 h 82870"/>
              <a:gd name="connsiteX19" fmla="*/ 22364 w 73208"/>
              <a:gd name="connsiteY19" fmla="*/ 49510 h 82870"/>
              <a:gd name="connsiteX20" fmla="*/ 16268 w 73208"/>
              <a:gd name="connsiteY20" fmla="*/ 59853 h 82870"/>
              <a:gd name="connsiteX21" fmla="*/ 28316 w 73208"/>
              <a:gd name="connsiteY21" fmla="*/ 71757 h 82870"/>
              <a:gd name="connsiteX22" fmla="*/ 44892 w 73208"/>
              <a:gd name="connsiteY22" fmla="*/ 63918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208" h="82870">
                <a:moveTo>
                  <a:pt x="0" y="63292"/>
                </a:moveTo>
                <a:cubicBezTo>
                  <a:pt x="0" y="55770"/>
                  <a:pt x="3130" y="49510"/>
                  <a:pt x="12049" y="44647"/>
                </a:cubicBezTo>
                <a:cubicBezTo>
                  <a:pt x="20178" y="40265"/>
                  <a:pt x="29097" y="37598"/>
                  <a:pt x="44901" y="34776"/>
                </a:cubicBezTo>
                <a:lnTo>
                  <a:pt x="44901" y="31492"/>
                </a:lnTo>
                <a:cubicBezTo>
                  <a:pt x="44901" y="17864"/>
                  <a:pt x="39113" y="12067"/>
                  <a:pt x="26438" y="12067"/>
                </a:cubicBezTo>
                <a:cubicBezTo>
                  <a:pt x="20495" y="12067"/>
                  <a:pt x="13301" y="13165"/>
                  <a:pt x="5788" y="15823"/>
                </a:cubicBezTo>
                <a:lnTo>
                  <a:pt x="4854" y="8773"/>
                </a:lnTo>
                <a:cubicBezTo>
                  <a:pt x="11894" y="3130"/>
                  <a:pt x="22056" y="0"/>
                  <a:pt x="32072" y="0"/>
                </a:cubicBezTo>
                <a:cubicBezTo>
                  <a:pt x="52568" y="0"/>
                  <a:pt x="61632" y="10806"/>
                  <a:pt x="61632" y="29142"/>
                </a:cubicBezTo>
                <a:cubicBezTo>
                  <a:pt x="61632" y="43241"/>
                  <a:pt x="61323" y="52486"/>
                  <a:pt x="61323" y="65642"/>
                </a:cubicBezTo>
                <a:cubicBezTo>
                  <a:pt x="61323" y="71285"/>
                  <a:pt x="63355" y="73789"/>
                  <a:pt x="69298" y="73789"/>
                </a:cubicBezTo>
                <a:cubicBezTo>
                  <a:pt x="70396" y="73789"/>
                  <a:pt x="71330" y="73789"/>
                  <a:pt x="73208" y="73471"/>
                </a:cubicBezTo>
                <a:lnTo>
                  <a:pt x="73208" y="79741"/>
                </a:lnTo>
                <a:cubicBezTo>
                  <a:pt x="67892" y="82091"/>
                  <a:pt x="62729" y="82717"/>
                  <a:pt x="58347" y="82717"/>
                </a:cubicBezTo>
                <a:cubicBezTo>
                  <a:pt x="52713" y="82717"/>
                  <a:pt x="46925" y="80993"/>
                  <a:pt x="45836" y="71593"/>
                </a:cubicBezTo>
                <a:cubicBezTo>
                  <a:pt x="39739" y="78489"/>
                  <a:pt x="31446" y="82871"/>
                  <a:pt x="22219" y="82871"/>
                </a:cubicBezTo>
                <a:cubicBezTo>
                  <a:pt x="9381" y="82880"/>
                  <a:pt x="0" y="74887"/>
                  <a:pt x="0" y="63292"/>
                </a:cubicBezTo>
                <a:moveTo>
                  <a:pt x="44892" y="63918"/>
                </a:moveTo>
                <a:lnTo>
                  <a:pt x="44892" y="45119"/>
                </a:lnTo>
                <a:cubicBezTo>
                  <a:pt x="31755" y="46525"/>
                  <a:pt x="26429" y="47469"/>
                  <a:pt x="22364" y="49510"/>
                </a:cubicBezTo>
                <a:cubicBezTo>
                  <a:pt x="18300" y="51543"/>
                  <a:pt x="16268" y="55154"/>
                  <a:pt x="16268" y="59853"/>
                </a:cubicBezTo>
                <a:cubicBezTo>
                  <a:pt x="16268" y="67529"/>
                  <a:pt x="22056" y="71757"/>
                  <a:pt x="28316" y="71757"/>
                </a:cubicBezTo>
                <a:cubicBezTo>
                  <a:pt x="33470" y="71757"/>
                  <a:pt x="39421" y="69407"/>
                  <a:pt x="44892" y="63918"/>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6" name="Freeform: Shape 55">
            <a:extLst>
              <a:ext uri="{FF2B5EF4-FFF2-40B4-BE49-F238E27FC236}">
                <a16:creationId xmlns:a16="http://schemas.microsoft.com/office/drawing/2014/main" id="{26DD885B-47A9-F694-75E1-CE34E7EB38C8}"/>
              </a:ext>
            </a:extLst>
          </xdr:cNvPr>
          <xdr:cNvSpPr/>
        </xdr:nvSpPr>
        <xdr:spPr>
          <a:xfrm>
            <a:off x="2288464" y="6625588"/>
            <a:ext cx="57095" cy="80992"/>
          </a:xfrm>
          <a:custGeom>
            <a:avLst/>
            <a:gdLst>
              <a:gd name="connsiteX0" fmla="*/ 1415 w 57095"/>
              <a:gd name="connsiteY0" fmla="*/ 74252 h 80992"/>
              <a:gd name="connsiteX1" fmla="*/ 5634 w 57095"/>
              <a:gd name="connsiteY1" fmla="*/ 73934 h 80992"/>
              <a:gd name="connsiteX2" fmla="*/ 12520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6 w 57095"/>
              <a:gd name="connsiteY9" fmla="*/ 789 h 80992"/>
              <a:gd name="connsiteX10" fmla="*/ 29096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7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0"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6" y="789"/>
                </a:lnTo>
                <a:lnTo>
                  <a:pt x="29096"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8" y="71902"/>
                  <a:pt x="31591" y="73626"/>
                  <a:pt x="37697"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7" name="Freeform: Shape 56">
            <a:extLst>
              <a:ext uri="{FF2B5EF4-FFF2-40B4-BE49-F238E27FC236}">
                <a16:creationId xmlns:a16="http://schemas.microsoft.com/office/drawing/2014/main" id="{8985B4A7-4E43-2B38-7E0B-632FD26F2C7F}"/>
              </a:ext>
            </a:extLst>
          </xdr:cNvPr>
          <xdr:cNvSpPr/>
        </xdr:nvSpPr>
        <xdr:spPr>
          <a:xfrm>
            <a:off x="2352128" y="6625588"/>
            <a:ext cx="57095" cy="80992"/>
          </a:xfrm>
          <a:custGeom>
            <a:avLst/>
            <a:gdLst>
              <a:gd name="connsiteX0" fmla="*/ 1415 w 57095"/>
              <a:gd name="connsiteY0" fmla="*/ 74252 h 80992"/>
              <a:gd name="connsiteX1" fmla="*/ 5634 w 57095"/>
              <a:gd name="connsiteY1" fmla="*/ 73934 h 80992"/>
              <a:gd name="connsiteX2" fmla="*/ 12521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7 w 57095"/>
              <a:gd name="connsiteY9" fmla="*/ 789 h 80992"/>
              <a:gd name="connsiteX10" fmla="*/ 29097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8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1"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7" y="789"/>
                </a:lnTo>
                <a:lnTo>
                  <a:pt x="29097"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9" y="71902"/>
                  <a:pt x="31592" y="73626"/>
                  <a:pt x="37698"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8" name="Freeform: Shape 57">
            <a:extLst>
              <a:ext uri="{FF2B5EF4-FFF2-40B4-BE49-F238E27FC236}">
                <a16:creationId xmlns:a16="http://schemas.microsoft.com/office/drawing/2014/main" id="{53B0FA20-A34A-4BE5-9D0C-1B82984F0BBD}"/>
              </a:ext>
            </a:extLst>
          </xdr:cNvPr>
          <xdr:cNvSpPr/>
        </xdr:nvSpPr>
        <xdr:spPr>
          <a:xfrm>
            <a:off x="2418931" y="6588770"/>
            <a:ext cx="40981" cy="117810"/>
          </a:xfrm>
          <a:custGeom>
            <a:avLst/>
            <a:gdLst>
              <a:gd name="connsiteX0" fmla="*/ 1406 w 40981"/>
              <a:gd name="connsiteY0" fmla="*/ 111069 h 117810"/>
              <a:gd name="connsiteX1" fmla="*/ 5634 w 40981"/>
              <a:gd name="connsiteY1" fmla="*/ 110752 h 117810"/>
              <a:gd name="connsiteX2" fmla="*/ 12521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3 w 40981"/>
              <a:gd name="connsiteY9" fmla="*/ 37598 h 117810"/>
              <a:gd name="connsiteX10" fmla="*/ 29723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0 w 40981"/>
              <a:gd name="connsiteY17" fmla="*/ 21149 h 117810"/>
              <a:gd name="connsiteX18" fmla="*/ 7503 w 40981"/>
              <a:gd name="connsiteY18" fmla="*/ 10806 h 117810"/>
              <a:gd name="connsiteX19" fmla="*/ 19706 w 40981"/>
              <a:gd name="connsiteY19" fmla="*/ 0 h 117810"/>
              <a:gd name="connsiteX20" fmla="*/ 31283 w 40981"/>
              <a:gd name="connsiteY20" fmla="*/ 10343 h 117810"/>
              <a:gd name="connsiteX21" fmla="*/ 19080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1"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3" y="37598"/>
                </a:lnTo>
                <a:lnTo>
                  <a:pt x="29723" y="92742"/>
                </a:lnTo>
                <a:cubicBezTo>
                  <a:pt x="29723" y="98222"/>
                  <a:pt x="29723" y="102296"/>
                  <a:pt x="30031" y="105272"/>
                </a:cubicBezTo>
                <a:cubicBezTo>
                  <a:pt x="30340" y="108719"/>
                  <a:pt x="31591" y="110443"/>
                  <a:pt x="36917" y="110752"/>
                </a:cubicBezTo>
                <a:lnTo>
                  <a:pt x="40982" y="111069"/>
                </a:lnTo>
                <a:lnTo>
                  <a:pt x="40982" y="117810"/>
                </a:lnTo>
                <a:lnTo>
                  <a:pt x="1406" y="117810"/>
                </a:lnTo>
                <a:lnTo>
                  <a:pt x="1406" y="111069"/>
                </a:lnTo>
                <a:close/>
                <a:moveTo>
                  <a:pt x="19080" y="21149"/>
                </a:moveTo>
                <a:cubicBezTo>
                  <a:pt x="11105" y="21149"/>
                  <a:pt x="7503" y="16140"/>
                  <a:pt x="7503" y="10806"/>
                </a:cubicBezTo>
                <a:cubicBezTo>
                  <a:pt x="7503" y="4854"/>
                  <a:pt x="11568" y="0"/>
                  <a:pt x="19706" y="0"/>
                </a:cubicBezTo>
                <a:cubicBezTo>
                  <a:pt x="27681" y="0"/>
                  <a:pt x="31283" y="5171"/>
                  <a:pt x="31283" y="10343"/>
                </a:cubicBezTo>
                <a:cubicBezTo>
                  <a:pt x="31283" y="16295"/>
                  <a:pt x="27055" y="21149"/>
                  <a:pt x="19080"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9" name="Freeform: Shape 58">
            <a:extLst>
              <a:ext uri="{FF2B5EF4-FFF2-40B4-BE49-F238E27FC236}">
                <a16:creationId xmlns:a16="http://schemas.microsoft.com/office/drawing/2014/main" id="{E9219231-1101-B19C-51ED-5FEE10CF6EAF}"/>
              </a:ext>
            </a:extLst>
          </xdr:cNvPr>
          <xdr:cNvSpPr/>
        </xdr:nvSpPr>
        <xdr:spPr>
          <a:xfrm>
            <a:off x="2464132" y="6625433"/>
            <a:ext cx="68826" cy="83025"/>
          </a:xfrm>
          <a:custGeom>
            <a:avLst/>
            <a:gdLst>
              <a:gd name="connsiteX0" fmla="*/ 0 w 68826"/>
              <a:gd name="connsiteY0" fmla="*/ 42452 h 83025"/>
              <a:gd name="connsiteX1" fmla="*/ 38169 w 68826"/>
              <a:gd name="connsiteY1" fmla="*/ 0 h 83025"/>
              <a:gd name="connsiteX2" fmla="*/ 68672 w 68826"/>
              <a:gd name="connsiteY2" fmla="*/ 32898 h 83025"/>
              <a:gd name="connsiteX3" fmla="*/ 68200 w 68826"/>
              <a:gd name="connsiteY3" fmla="*/ 40265 h 83025"/>
              <a:gd name="connsiteX4" fmla="*/ 17365 w 68826"/>
              <a:gd name="connsiteY4" fmla="*/ 40265 h 83025"/>
              <a:gd name="connsiteX5" fmla="*/ 46770 w 68826"/>
              <a:gd name="connsiteY5" fmla="*/ 71285 h 83025"/>
              <a:gd name="connsiteX6" fmla="*/ 67883 w 68826"/>
              <a:gd name="connsiteY6" fmla="*/ 67520 h 83025"/>
              <a:gd name="connsiteX7" fmla="*/ 68826 w 68826"/>
              <a:gd name="connsiteY7" fmla="*/ 74569 h 83025"/>
              <a:gd name="connsiteX8" fmla="*/ 39576 w 68826"/>
              <a:gd name="connsiteY8" fmla="*/ 83025 h 83025"/>
              <a:gd name="connsiteX9" fmla="*/ 0 w 68826"/>
              <a:gd name="connsiteY9" fmla="*/ 42452 h 83025"/>
              <a:gd name="connsiteX10" fmla="*/ 35511 w 68826"/>
              <a:gd name="connsiteY10" fmla="*/ 10025 h 83025"/>
              <a:gd name="connsiteX11" fmla="*/ 17365 w 68826"/>
              <a:gd name="connsiteY11" fmla="*/ 32580 h 83025"/>
              <a:gd name="connsiteX12" fmla="*/ 51779 w 68826"/>
              <a:gd name="connsiteY12" fmla="*/ 30385 h 83025"/>
              <a:gd name="connsiteX13" fmla="*/ 51933 w 68826"/>
              <a:gd name="connsiteY13" fmla="*/ 28035 h 83025"/>
              <a:gd name="connsiteX14" fmla="*/ 35511 w 68826"/>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26" h="83025">
                <a:moveTo>
                  <a:pt x="0" y="42452"/>
                </a:moveTo>
                <a:cubicBezTo>
                  <a:pt x="0" y="16757"/>
                  <a:pt x="15170" y="0"/>
                  <a:pt x="38169" y="0"/>
                </a:cubicBezTo>
                <a:cubicBezTo>
                  <a:pt x="55843" y="0"/>
                  <a:pt x="68672" y="10651"/>
                  <a:pt x="68672" y="32898"/>
                </a:cubicBezTo>
                <a:cubicBezTo>
                  <a:pt x="68672" y="35094"/>
                  <a:pt x="68518" y="38224"/>
                  <a:pt x="68200" y="40265"/>
                </a:cubicBezTo>
                <a:lnTo>
                  <a:pt x="17365" y="40265"/>
                </a:lnTo>
                <a:cubicBezTo>
                  <a:pt x="17991" y="60634"/>
                  <a:pt x="27373" y="71285"/>
                  <a:pt x="46770" y="71285"/>
                </a:cubicBezTo>
                <a:cubicBezTo>
                  <a:pt x="52087" y="71285"/>
                  <a:pt x="58656" y="70341"/>
                  <a:pt x="67883" y="67520"/>
                </a:cubicBezTo>
                <a:lnTo>
                  <a:pt x="68826" y="74569"/>
                </a:lnTo>
                <a:cubicBezTo>
                  <a:pt x="59128" y="80213"/>
                  <a:pt x="48648" y="83025"/>
                  <a:pt x="39576" y="83025"/>
                </a:cubicBezTo>
                <a:cubicBezTo>
                  <a:pt x="13773" y="83025"/>
                  <a:pt x="0" y="67356"/>
                  <a:pt x="0" y="42452"/>
                </a:cubicBezTo>
                <a:moveTo>
                  <a:pt x="35511" y="10025"/>
                </a:moveTo>
                <a:cubicBezTo>
                  <a:pt x="24878" y="10025"/>
                  <a:pt x="17683" y="16449"/>
                  <a:pt x="17365" y="32580"/>
                </a:cubicBezTo>
                <a:lnTo>
                  <a:pt x="51779" y="30385"/>
                </a:lnTo>
                <a:cubicBezTo>
                  <a:pt x="51933" y="29287"/>
                  <a:pt x="51933" y="28507"/>
                  <a:pt x="51933" y="28035"/>
                </a:cubicBezTo>
                <a:cubicBezTo>
                  <a:pt x="51933" y="16286"/>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0" name="Freeform: Shape 59">
            <a:extLst>
              <a:ext uri="{FF2B5EF4-FFF2-40B4-BE49-F238E27FC236}">
                <a16:creationId xmlns:a16="http://schemas.microsoft.com/office/drawing/2014/main" id="{1E52F110-9A90-FACF-E5CF-FF58E650AA30}"/>
              </a:ext>
            </a:extLst>
          </xdr:cNvPr>
          <xdr:cNvSpPr/>
        </xdr:nvSpPr>
        <xdr:spPr>
          <a:xfrm>
            <a:off x="2540933" y="6625588"/>
            <a:ext cx="57095" cy="80992"/>
          </a:xfrm>
          <a:custGeom>
            <a:avLst/>
            <a:gdLst>
              <a:gd name="connsiteX0" fmla="*/ 1415 w 57095"/>
              <a:gd name="connsiteY0" fmla="*/ 74252 h 80992"/>
              <a:gd name="connsiteX1" fmla="*/ 5634 w 57095"/>
              <a:gd name="connsiteY1" fmla="*/ 73934 h 80992"/>
              <a:gd name="connsiteX2" fmla="*/ 12521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6 w 57095"/>
              <a:gd name="connsiteY9" fmla="*/ 789 h 80992"/>
              <a:gd name="connsiteX10" fmla="*/ 29096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8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1"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6" y="789"/>
                </a:lnTo>
                <a:lnTo>
                  <a:pt x="29096"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8" y="71902"/>
                  <a:pt x="31591" y="73626"/>
                  <a:pt x="37698"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1" name="Freeform: Shape 60">
            <a:extLst>
              <a:ext uri="{FF2B5EF4-FFF2-40B4-BE49-F238E27FC236}">
                <a16:creationId xmlns:a16="http://schemas.microsoft.com/office/drawing/2014/main" id="{A021C9E5-734E-A533-8842-DDFEE8486BA7}"/>
              </a:ext>
            </a:extLst>
          </xdr:cNvPr>
          <xdr:cNvSpPr/>
        </xdr:nvSpPr>
        <xdr:spPr>
          <a:xfrm>
            <a:off x="2601322" y="6625424"/>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4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7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53"/>
                  <a:pt x="15015" y="73789"/>
                  <a:pt x="25494"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7"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0" y="71593"/>
                  <a:pt x="46925"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2" name="Freeform: Shape 61">
            <a:extLst>
              <a:ext uri="{FF2B5EF4-FFF2-40B4-BE49-F238E27FC236}">
                <a16:creationId xmlns:a16="http://schemas.microsoft.com/office/drawing/2014/main" id="{82660025-F1FB-34EA-4DF9-921007E3CD4F}"/>
              </a:ext>
            </a:extLst>
          </xdr:cNvPr>
          <xdr:cNvSpPr/>
        </xdr:nvSpPr>
        <xdr:spPr>
          <a:xfrm>
            <a:off x="647104" y="6438897"/>
            <a:ext cx="423509" cy="267266"/>
          </a:xfrm>
          <a:custGeom>
            <a:avLst/>
            <a:gdLst>
              <a:gd name="connsiteX0" fmla="*/ 0 w 423509"/>
              <a:gd name="connsiteY0" fmla="*/ 267266 h 267266"/>
              <a:gd name="connsiteX1" fmla="*/ 423509 w 423509"/>
              <a:gd name="connsiteY1" fmla="*/ 267266 h 267266"/>
              <a:gd name="connsiteX2" fmla="*/ 354084 w 423509"/>
              <a:gd name="connsiteY2" fmla="*/ 167974 h 267266"/>
              <a:gd name="connsiteX3" fmla="*/ 253558 w 423509"/>
              <a:gd name="connsiteY3" fmla="*/ 167974 h 267266"/>
              <a:gd name="connsiteX4" fmla="*/ 142135 w 423509"/>
              <a:gd name="connsiteY4" fmla="*/ 209237 h 267266"/>
              <a:gd name="connsiteX5" fmla="*/ 100808 w 423509"/>
              <a:gd name="connsiteY5" fmla="*/ 167692 h 267266"/>
              <a:gd name="connsiteX6" fmla="*/ 9 w 423509"/>
              <a:gd name="connsiteY6" fmla="*/ 167692 h 267266"/>
              <a:gd name="connsiteX7" fmla="*/ 9 w 423509"/>
              <a:gd name="connsiteY7" fmla="*/ 267266 h 267266"/>
              <a:gd name="connsiteX8" fmla="*/ 0 w 423509"/>
              <a:gd name="connsiteY8" fmla="*/ 0 h 267266"/>
              <a:gd name="connsiteX9" fmla="*/ 423509 w 423509"/>
              <a:gd name="connsiteY9" fmla="*/ 0 h 267266"/>
              <a:gd name="connsiteX10" fmla="*/ 354084 w 423509"/>
              <a:gd name="connsiteY10" fmla="*/ 99284 h 267266"/>
              <a:gd name="connsiteX11" fmla="*/ 254102 w 423509"/>
              <a:gd name="connsiteY11" fmla="*/ 99284 h 267266"/>
              <a:gd name="connsiteX12" fmla="*/ 143432 w 423509"/>
              <a:gd name="connsiteY12" fmla="*/ 56034 h 267266"/>
              <a:gd name="connsiteX13" fmla="*/ 100245 w 423509"/>
              <a:gd name="connsiteY13" fmla="*/ 99284 h 267266"/>
              <a:gd name="connsiteX14" fmla="*/ 0 w 423509"/>
              <a:gd name="connsiteY14" fmla="*/ 99284 h 267266"/>
              <a:gd name="connsiteX15" fmla="*/ 0 w 423509"/>
              <a:gd name="connsiteY15" fmla="*/ 0 h 2672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423509" h="267266">
                <a:moveTo>
                  <a:pt x="0" y="267266"/>
                </a:moveTo>
                <a:lnTo>
                  <a:pt x="423509" y="267266"/>
                </a:lnTo>
                <a:lnTo>
                  <a:pt x="354084" y="167974"/>
                </a:lnTo>
                <a:lnTo>
                  <a:pt x="253558" y="167974"/>
                </a:lnTo>
                <a:cubicBezTo>
                  <a:pt x="234169" y="210180"/>
                  <a:pt x="184287" y="228662"/>
                  <a:pt x="142135" y="209237"/>
                </a:cubicBezTo>
                <a:cubicBezTo>
                  <a:pt x="123826" y="200799"/>
                  <a:pt x="109164" y="186056"/>
                  <a:pt x="100808" y="167692"/>
                </a:cubicBezTo>
                <a:lnTo>
                  <a:pt x="9" y="167692"/>
                </a:lnTo>
                <a:lnTo>
                  <a:pt x="9" y="267266"/>
                </a:lnTo>
                <a:close/>
                <a:moveTo>
                  <a:pt x="0" y="0"/>
                </a:moveTo>
                <a:lnTo>
                  <a:pt x="423509" y="0"/>
                </a:lnTo>
                <a:lnTo>
                  <a:pt x="354084" y="99284"/>
                </a:lnTo>
                <a:lnTo>
                  <a:pt x="254102" y="99284"/>
                </a:lnTo>
                <a:cubicBezTo>
                  <a:pt x="235466" y="56732"/>
                  <a:pt x="185920" y="37371"/>
                  <a:pt x="143432" y="56034"/>
                </a:cubicBezTo>
                <a:cubicBezTo>
                  <a:pt x="124134" y="64517"/>
                  <a:pt x="108719" y="79949"/>
                  <a:pt x="100245" y="99284"/>
                </a:cubicBezTo>
                <a:lnTo>
                  <a:pt x="0" y="99284"/>
                </a:lnTo>
                <a:lnTo>
                  <a:pt x="0" y="0"/>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3" name="Freeform: Shape 62">
            <a:extLst>
              <a:ext uri="{FF2B5EF4-FFF2-40B4-BE49-F238E27FC236}">
                <a16:creationId xmlns:a16="http://schemas.microsoft.com/office/drawing/2014/main" id="{2A02940E-942D-74CF-8059-18A074EFF5E9}"/>
              </a:ext>
            </a:extLst>
          </xdr:cNvPr>
          <xdr:cNvSpPr/>
        </xdr:nvSpPr>
        <xdr:spPr>
          <a:xfrm>
            <a:off x="781517" y="6526222"/>
            <a:ext cx="87479" cy="91499"/>
          </a:xfrm>
          <a:custGeom>
            <a:avLst/>
            <a:gdLst>
              <a:gd name="connsiteX0" fmla="*/ 87480 w 87479"/>
              <a:gd name="connsiteY0" fmla="*/ 0 h 91499"/>
              <a:gd name="connsiteX1" fmla="*/ 55535 w 87479"/>
              <a:gd name="connsiteY1" fmla="*/ 0 h 91499"/>
              <a:gd name="connsiteX2" fmla="*/ 35266 w 87479"/>
              <a:gd name="connsiteY2" fmla="*/ 30312 h 91499"/>
              <a:gd name="connsiteX3" fmla="*/ 38042 w 87479"/>
              <a:gd name="connsiteY3" fmla="*/ 0 h 91499"/>
              <a:gd name="connsiteX4" fmla="*/ 8882 w 87479"/>
              <a:gd name="connsiteY4" fmla="*/ 0 h 91499"/>
              <a:gd name="connsiteX5" fmla="*/ 0 w 87479"/>
              <a:gd name="connsiteY5" fmla="*/ 91499 h 91499"/>
              <a:gd name="connsiteX6" fmla="*/ 29151 w 87479"/>
              <a:gd name="connsiteY6" fmla="*/ 91499 h 91499"/>
              <a:gd name="connsiteX7" fmla="*/ 32490 w 87479"/>
              <a:gd name="connsiteY7" fmla="*/ 57857 h 91499"/>
              <a:gd name="connsiteX8" fmla="*/ 54709 w 87479"/>
              <a:gd name="connsiteY8" fmla="*/ 91227 h 91499"/>
              <a:gd name="connsiteX9" fmla="*/ 86645 w 87479"/>
              <a:gd name="connsiteY9" fmla="*/ 91227 h 91499"/>
              <a:gd name="connsiteX10" fmla="*/ 55272 w 87479"/>
              <a:gd name="connsiteY10" fmla="*/ 46453 h 914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7479" h="91499">
                <a:moveTo>
                  <a:pt x="87480" y="0"/>
                </a:moveTo>
                <a:lnTo>
                  <a:pt x="55535" y="0"/>
                </a:lnTo>
                <a:lnTo>
                  <a:pt x="35266" y="30312"/>
                </a:lnTo>
                <a:lnTo>
                  <a:pt x="38042" y="0"/>
                </a:lnTo>
                <a:lnTo>
                  <a:pt x="8882" y="0"/>
                </a:lnTo>
                <a:lnTo>
                  <a:pt x="0" y="91499"/>
                </a:lnTo>
                <a:lnTo>
                  <a:pt x="29151" y="91499"/>
                </a:lnTo>
                <a:lnTo>
                  <a:pt x="32490" y="57857"/>
                </a:lnTo>
                <a:lnTo>
                  <a:pt x="54709" y="91227"/>
                </a:lnTo>
                <a:lnTo>
                  <a:pt x="86645" y="91227"/>
                </a:lnTo>
                <a:lnTo>
                  <a:pt x="55272" y="46453"/>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xdr:row>
      <xdr:rowOff>0</xdr:rowOff>
    </xdr:from>
    <xdr:to>
      <xdr:col>1</xdr:col>
      <xdr:colOff>2057400</xdr:colOff>
      <xdr:row>2</xdr:row>
      <xdr:rowOff>87127</xdr:rowOff>
    </xdr:to>
    <xdr:grpSp>
      <xdr:nvGrpSpPr>
        <xdr:cNvPr id="2" name="Group 1">
          <a:extLst>
            <a:ext uri="{FF2B5EF4-FFF2-40B4-BE49-F238E27FC236}">
              <a16:creationId xmlns:a16="http://schemas.microsoft.com/office/drawing/2014/main" id="{F25A460F-9F50-42F9-901B-2D14F9E1E208}"/>
            </a:ext>
          </a:extLst>
        </xdr:cNvPr>
        <xdr:cNvGrpSpPr/>
      </xdr:nvGrpSpPr>
      <xdr:grpSpPr>
        <a:xfrm>
          <a:off x="280696" y="204107"/>
          <a:ext cx="2000250" cy="281515"/>
          <a:chOff x="647104" y="6430840"/>
          <a:chExt cx="2012238" cy="277627"/>
        </a:xfrm>
        <a:solidFill>
          <a:schemeClr val="tx1"/>
        </a:solidFill>
      </xdr:grpSpPr>
      <xdr:sp macro="" textlink="">
        <xdr:nvSpPr>
          <xdr:cNvPr id="3" name="Freeform: Shape 2">
            <a:extLst>
              <a:ext uri="{FF2B5EF4-FFF2-40B4-BE49-F238E27FC236}">
                <a16:creationId xmlns:a16="http://schemas.microsoft.com/office/drawing/2014/main" id="{C3958AEF-2C98-48CB-8721-0EF7E44E51D1}"/>
              </a:ext>
            </a:extLst>
          </xdr:cNvPr>
          <xdr:cNvSpPr/>
        </xdr:nvSpPr>
        <xdr:spPr>
          <a:xfrm>
            <a:off x="1144366" y="6439296"/>
            <a:ext cx="109354" cy="110134"/>
          </a:xfrm>
          <a:custGeom>
            <a:avLst/>
            <a:gdLst>
              <a:gd name="connsiteX0" fmla="*/ 0 w 109354"/>
              <a:gd name="connsiteY0" fmla="*/ 102604 h 110134"/>
              <a:gd name="connsiteX1" fmla="*/ 14544 w 109354"/>
              <a:gd name="connsiteY1" fmla="*/ 96181 h 110134"/>
              <a:gd name="connsiteX2" fmla="*/ 14861 w 109354"/>
              <a:gd name="connsiteY2" fmla="*/ 81301 h 110134"/>
              <a:gd name="connsiteX3" fmla="*/ 14861 w 109354"/>
              <a:gd name="connsiteY3" fmla="*/ 28824 h 110134"/>
              <a:gd name="connsiteX4" fmla="*/ 14544 w 109354"/>
              <a:gd name="connsiteY4" fmla="*/ 13945 h 110134"/>
              <a:gd name="connsiteX5" fmla="*/ 0 w 109354"/>
              <a:gd name="connsiteY5" fmla="*/ 7521 h 110134"/>
              <a:gd name="connsiteX6" fmla="*/ 0 w 109354"/>
              <a:gd name="connsiteY6" fmla="*/ 0 h 110134"/>
              <a:gd name="connsiteX7" fmla="*/ 47551 w 109354"/>
              <a:gd name="connsiteY7" fmla="*/ 0 h 110134"/>
              <a:gd name="connsiteX8" fmla="*/ 47551 w 109354"/>
              <a:gd name="connsiteY8" fmla="*/ 7521 h 110134"/>
              <a:gd name="connsiteX9" fmla="*/ 33007 w 109354"/>
              <a:gd name="connsiteY9" fmla="*/ 13945 h 110134"/>
              <a:gd name="connsiteX10" fmla="*/ 32698 w 109354"/>
              <a:gd name="connsiteY10" fmla="*/ 28824 h 110134"/>
              <a:gd name="connsiteX11" fmla="*/ 32698 w 109354"/>
              <a:gd name="connsiteY11" fmla="*/ 81301 h 110134"/>
              <a:gd name="connsiteX12" fmla="*/ 33007 w 109354"/>
              <a:gd name="connsiteY12" fmla="*/ 96181 h 110134"/>
              <a:gd name="connsiteX13" fmla="*/ 47551 w 109354"/>
              <a:gd name="connsiteY13" fmla="*/ 102604 h 110134"/>
              <a:gd name="connsiteX14" fmla="*/ 47551 w 109354"/>
              <a:gd name="connsiteY14" fmla="*/ 110126 h 110134"/>
              <a:gd name="connsiteX15" fmla="*/ 0 w 109354"/>
              <a:gd name="connsiteY15" fmla="*/ 110126 h 110134"/>
              <a:gd name="connsiteX16" fmla="*/ 0 w 109354"/>
              <a:gd name="connsiteY16" fmla="*/ 102604 h 110134"/>
              <a:gd name="connsiteX17" fmla="*/ 95582 w 109354"/>
              <a:gd name="connsiteY17" fmla="*/ 110126 h 110134"/>
              <a:gd name="connsiteX18" fmla="*/ 67111 w 109354"/>
              <a:gd name="connsiteY18" fmla="*/ 95400 h 110134"/>
              <a:gd name="connsiteX19" fmla="*/ 34422 w 109354"/>
              <a:gd name="connsiteY19" fmla="*/ 54673 h 110134"/>
              <a:gd name="connsiteX20" fmla="*/ 65859 w 109354"/>
              <a:gd name="connsiteY20" fmla="*/ 22401 h 110134"/>
              <a:gd name="connsiteX21" fmla="*/ 74624 w 109354"/>
              <a:gd name="connsiteY21" fmla="*/ 10960 h 110134"/>
              <a:gd name="connsiteX22" fmla="*/ 69153 w 109354"/>
              <a:gd name="connsiteY22" fmla="*/ 7984 h 110134"/>
              <a:gd name="connsiteX23" fmla="*/ 62893 w 109354"/>
              <a:gd name="connsiteY23" fmla="*/ 7512 h 110134"/>
              <a:gd name="connsiteX24" fmla="*/ 62893 w 109354"/>
              <a:gd name="connsiteY24" fmla="*/ 0 h 110134"/>
              <a:gd name="connsiteX25" fmla="*/ 107005 w 109354"/>
              <a:gd name="connsiteY25" fmla="*/ 0 h 110134"/>
              <a:gd name="connsiteX26" fmla="*/ 107005 w 109354"/>
              <a:gd name="connsiteY26" fmla="*/ 7521 h 110134"/>
              <a:gd name="connsiteX27" fmla="*/ 84168 w 109354"/>
              <a:gd name="connsiteY27" fmla="*/ 19897 h 110134"/>
              <a:gd name="connsiteX28" fmla="*/ 53194 w 109354"/>
              <a:gd name="connsiteY28" fmla="*/ 50290 h 110134"/>
              <a:gd name="connsiteX29" fmla="*/ 84794 w 109354"/>
              <a:gd name="connsiteY29" fmla="*/ 86010 h 110134"/>
              <a:gd name="connsiteX30" fmla="*/ 109354 w 109354"/>
              <a:gd name="connsiteY30" fmla="*/ 102613 h 110134"/>
              <a:gd name="connsiteX31" fmla="*/ 109354 w 109354"/>
              <a:gd name="connsiteY31" fmla="*/ 110135 h 110134"/>
              <a:gd name="connsiteX32" fmla="*/ 95582 w 109354"/>
              <a:gd name="connsiteY32" fmla="*/ 110135 h 1101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109354" h="110134">
                <a:moveTo>
                  <a:pt x="0" y="102604"/>
                </a:moveTo>
                <a:cubicBezTo>
                  <a:pt x="11731" y="102132"/>
                  <a:pt x="14235" y="100100"/>
                  <a:pt x="14544" y="96181"/>
                </a:cubicBezTo>
                <a:cubicBezTo>
                  <a:pt x="14861" y="92261"/>
                  <a:pt x="14861" y="88351"/>
                  <a:pt x="14861" y="81301"/>
                </a:cubicBezTo>
                <a:lnTo>
                  <a:pt x="14861" y="28824"/>
                </a:lnTo>
                <a:cubicBezTo>
                  <a:pt x="14861" y="21775"/>
                  <a:pt x="14861" y="17855"/>
                  <a:pt x="14544" y="13945"/>
                </a:cubicBezTo>
                <a:cubicBezTo>
                  <a:pt x="14235" y="10025"/>
                  <a:pt x="11731" y="7993"/>
                  <a:pt x="0" y="7521"/>
                </a:cubicBezTo>
                <a:lnTo>
                  <a:pt x="0" y="0"/>
                </a:lnTo>
                <a:lnTo>
                  <a:pt x="47551" y="0"/>
                </a:lnTo>
                <a:lnTo>
                  <a:pt x="47551" y="7521"/>
                </a:lnTo>
                <a:cubicBezTo>
                  <a:pt x="35665" y="7993"/>
                  <a:pt x="33315" y="10025"/>
                  <a:pt x="33007" y="13945"/>
                </a:cubicBezTo>
                <a:cubicBezTo>
                  <a:pt x="32698" y="17864"/>
                  <a:pt x="32698" y="21775"/>
                  <a:pt x="32698" y="28824"/>
                </a:cubicBezTo>
                <a:lnTo>
                  <a:pt x="32698" y="81301"/>
                </a:lnTo>
                <a:cubicBezTo>
                  <a:pt x="32698" y="88351"/>
                  <a:pt x="32698" y="92270"/>
                  <a:pt x="33007" y="96181"/>
                </a:cubicBezTo>
                <a:cubicBezTo>
                  <a:pt x="33324" y="100100"/>
                  <a:pt x="35665" y="102132"/>
                  <a:pt x="47551" y="102604"/>
                </a:cubicBezTo>
                <a:lnTo>
                  <a:pt x="47551" y="110126"/>
                </a:lnTo>
                <a:lnTo>
                  <a:pt x="0" y="110126"/>
                </a:lnTo>
                <a:lnTo>
                  <a:pt x="0" y="102604"/>
                </a:lnTo>
                <a:close/>
                <a:moveTo>
                  <a:pt x="95582" y="110126"/>
                </a:moveTo>
                <a:cubicBezTo>
                  <a:pt x="81819" y="110126"/>
                  <a:pt x="77754" y="108556"/>
                  <a:pt x="67111" y="95400"/>
                </a:cubicBezTo>
                <a:lnTo>
                  <a:pt x="34422" y="54673"/>
                </a:lnTo>
                <a:lnTo>
                  <a:pt x="65859" y="22401"/>
                </a:lnTo>
                <a:cubicBezTo>
                  <a:pt x="73998" y="13782"/>
                  <a:pt x="74624" y="12212"/>
                  <a:pt x="74624" y="10960"/>
                </a:cubicBezTo>
                <a:cubicBezTo>
                  <a:pt x="74624" y="10016"/>
                  <a:pt x="74152" y="8302"/>
                  <a:pt x="69153" y="7984"/>
                </a:cubicBezTo>
                <a:lnTo>
                  <a:pt x="62893" y="7512"/>
                </a:lnTo>
                <a:lnTo>
                  <a:pt x="62893" y="0"/>
                </a:lnTo>
                <a:lnTo>
                  <a:pt x="107005" y="0"/>
                </a:lnTo>
                <a:lnTo>
                  <a:pt x="107005" y="7521"/>
                </a:lnTo>
                <a:cubicBezTo>
                  <a:pt x="98240" y="7839"/>
                  <a:pt x="94647" y="9554"/>
                  <a:pt x="84168" y="19897"/>
                </a:cubicBezTo>
                <a:lnTo>
                  <a:pt x="53194" y="50290"/>
                </a:lnTo>
                <a:lnTo>
                  <a:pt x="84794" y="86010"/>
                </a:lnTo>
                <a:cubicBezTo>
                  <a:pt x="98095" y="101207"/>
                  <a:pt x="99810" y="101833"/>
                  <a:pt x="109354" y="102613"/>
                </a:cubicBezTo>
                <a:lnTo>
                  <a:pt x="109354" y="110135"/>
                </a:lnTo>
                <a:lnTo>
                  <a:pt x="95582" y="110135"/>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 name="Freeform: Shape 3">
            <a:extLst>
              <a:ext uri="{FF2B5EF4-FFF2-40B4-BE49-F238E27FC236}">
                <a16:creationId xmlns:a16="http://schemas.microsoft.com/office/drawing/2014/main" id="{FD6DD791-E370-A156-0B65-E6335B4AA9CD}"/>
              </a:ext>
            </a:extLst>
          </xdr:cNvPr>
          <xdr:cNvSpPr/>
        </xdr:nvSpPr>
        <xdr:spPr>
          <a:xfrm>
            <a:off x="1260588" y="6430840"/>
            <a:ext cx="41145" cy="118581"/>
          </a:xfrm>
          <a:custGeom>
            <a:avLst/>
            <a:gdLst>
              <a:gd name="connsiteX0" fmla="*/ 1570 w 41145"/>
              <a:gd name="connsiteY0" fmla="*/ 111849 h 118581"/>
              <a:gd name="connsiteX1" fmla="*/ 5634 w 41145"/>
              <a:gd name="connsiteY1" fmla="*/ 111532 h 118581"/>
              <a:gd name="connsiteX2" fmla="*/ 12675 w 41145"/>
              <a:gd name="connsiteY2" fmla="*/ 106052 h 118581"/>
              <a:gd name="connsiteX3" fmla="*/ 12983 w 41145"/>
              <a:gd name="connsiteY3" fmla="*/ 93522 h 118581"/>
              <a:gd name="connsiteX4" fmla="*/ 12983 w 41145"/>
              <a:gd name="connsiteY4" fmla="*/ 27881 h 118581"/>
              <a:gd name="connsiteX5" fmla="*/ 12511 w 41145"/>
              <a:gd name="connsiteY5" fmla="*/ 15034 h 118581"/>
              <a:gd name="connsiteX6" fmla="*/ 4536 w 41145"/>
              <a:gd name="connsiteY6" fmla="*/ 9554 h 118581"/>
              <a:gd name="connsiteX7" fmla="*/ 0 w 41145"/>
              <a:gd name="connsiteY7" fmla="*/ 9082 h 118581"/>
              <a:gd name="connsiteX8" fmla="*/ 0 w 41145"/>
              <a:gd name="connsiteY8" fmla="*/ 2350 h 118581"/>
              <a:gd name="connsiteX9" fmla="*/ 29723 w 41145"/>
              <a:gd name="connsiteY9" fmla="*/ 0 h 118581"/>
              <a:gd name="connsiteX10" fmla="*/ 29723 w 41145"/>
              <a:gd name="connsiteY10" fmla="*/ 93522 h 118581"/>
              <a:gd name="connsiteX11" fmla="*/ 30040 w 41145"/>
              <a:gd name="connsiteY11" fmla="*/ 106052 h 118581"/>
              <a:gd name="connsiteX12" fmla="*/ 36926 w 41145"/>
              <a:gd name="connsiteY12" fmla="*/ 111532 h 118581"/>
              <a:gd name="connsiteX13" fmla="*/ 41145 w 41145"/>
              <a:gd name="connsiteY13" fmla="*/ 111849 h 118581"/>
              <a:gd name="connsiteX14" fmla="*/ 41145 w 41145"/>
              <a:gd name="connsiteY14" fmla="*/ 118581 h 118581"/>
              <a:gd name="connsiteX15" fmla="*/ 1570 w 41145"/>
              <a:gd name="connsiteY15" fmla="*/ 118581 h 118581"/>
              <a:gd name="connsiteX16" fmla="*/ 1570 w 41145"/>
              <a:gd name="connsiteY16" fmla="*/ 111849 h 118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41145" h="118581">
                <a:moveTo>
                  <a:pt x="1570" y="111849"/>
                </a:moveTo>
                <a:lnTo>
                  <a:pt x="5634" y="111532"/>
                </a:lnTo>
                <a:cubicBezTo>
                  <a:pt x="10951" y="111214"/>
                  <a:pt x="12357" y="109500"/>
                  <a:pt x="12675" y="106052"/>
                </a:cubicBezTo>
                <a:cubicBezTo>
                  <a:pt x="12983" y="103076"/>
                  <a:pt x="12983" y="99002"/>
                  <a:pt x="12983" y="93522"/>
                </a:cubicBezTo>
                <a:lnTo>
                  <a:pt x="12983" y="27881"/>
                </a:lnTo>
                <a:cubicBezTo>
                  <a:pt x="12983" y="21611"/>
                  <a:pt x="12983" y="18009"/>
                  <a:pt x="12511" y="15034"/>
                </a:cubicBezTo>
                <a:cubicBezTo>
                  <a:pt x="12040" y="12058"/>
                  <a:pt x="11105" y="10025"/>
                  <a:pt x="4536" y="9554"/>
                </a:cubicBezTo>
                <a:lnTo>
                  <a:pt x="0" y="9082"/>
                </a:lnTo>
                <a:lnTo>
                  <a:pt x="0" y="2350"/>
                </a:lnTo>
                <a:lnTo>
                  <a:pt x="29723" y="0"/>
                </a:lnTo>
                <a:lnTo>
                  <a:pt x="29723" y="93522"/>
                </a:lnTo>
                <a:cubicBezTo>
                  <a:pt x="29723" y="99002"/>
                  <a:pt x="29723" y="103076"/>
                  <a:pt x="30040" y="106052"/>
                </a:cubicBezTo>
                <a:cubicBezTo>
                  <a:pt x="30349" y="109500"/>
                  <a:pt x="31764" y="111223"/>
                  <a:pt x="36926" y="111532"/>
                </a:cubicBezTo>
                <a:lnTo>
                  <a:pt x="41145" y="111849"/>
                </a:lnTo>
                <a:lnTo>
                  <a:pt x="41145" y="118581"/>
                </a:lnTo>
                <a:lnTo>
                  <a:pt x="1570" y="118581"/>
                </a:lnTo>
                <a:lnTo>
                  <a:pt x="1570" y="111849"/>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 name="Freeform: Shape 4">
            <a:extLst>
              <a:ext uri="{FF2B5EF4-FFF2-40B4-BE49-F238E27FC236}">
                <a16:creationId xmlns:a16="http://schemas.microsoft.com/office/drawing/2014/main" id="{CFF35C8A-3EFE-69BC-E135-2A9EBFF573FA}"/>
              </a:ext>
            </a:extLst>
          </xdr:cNvPr>
          <xdr:cNvSpPr/>
        </xdr:nvSpPr>
        <xdr:spPr>
          <a:xfrm>
            <a:off x="1308148" y="6468265"/>
            <a:ext cx="73199" cy="82870"/>
          </a:xfrm>
          <a:custGeom>
            <a:avLst/>
            <a:gdLst>
              <a:gd name="connsiteX0" fmla="*/ 0 w 73199"/>
              <a:gd name="connsiteY0" fmla="*/ 63301 h 82870"/>
              <a:gd name="connsiteX1" fmla="*/ 12040 w 73199"/>
              <a:gd name="connsiteY1" fmla="*/ 44656 h 82870"/>
              <a:gd name="connsiteX2" fmla="*/ 44892 w 73199"/>
              <a:gd name="connsiteY2" fmla="*/ 34785 h 82870"/>
              <a:gd name="connsiteX3" fmla="*/ 44892 w 73199"/>
              <a:gd name="connsiteY3" fmla="*/ 31492 h 82870"/>
              <a:gd name="connsiteX4" fmla="*/ 26429 w 73199"/>
              <a:gd name="connsiteY4" fmla="*/ 12067 h 82870"/>
              <a:gd name="connsiteX5" fmla="*/ 5779 w 73199"/>
              <a:gd name="connsiteY5" fmla="*/ 15823 h 82870"/>
              <a:gd name="connsiteX6" fmla="*/ 4845 w 73199"/>
              <a:gd name="connsiteY6" fmla="*/ 8773 h 82870"/>
              <a:gd name="connsiteX7" fmla="*/ 32063 w 73199"/>
              <a:gd name="connsiteY7" fmla="*/ 0 h 82870"/>
              <a:gd name="connsiteX8" fmla="*/ 61623 w 73199"/>
              <a:gd name="connsiteY8" fmla="*/ 29142 h 82870"/>
              <a:gd name="connsiteX9" fmla="*/ 61314 w 73199"/>
              <a:gd name="connsiteY9" fmla="*/ 65642 h 82870"/>
              <a:gd name="connsiteX10" fmla="*/ 69289 w 73199"/>
              <a:gd name="connsiteY10" fmla="*/ 73789 h 82870"/>
              <a:gd name="connsiteX11" fmla="*/ 73199 w 73199"/>
              <a:gd name="connsiteY11" fmla="*/ 73471 h 82870"/>
              <a:gd name="connsiteX12" fmla="*/ 73199 w 73199"/>
              <a:gd name="connsiteY12" fmla="*/ 79741 h 82870"/>
              <a:gd name="connsiteX13" fmla="*/ 58338 w 73199"/>
              <a:gd name="connsiteY13" fmla="*/ 82717 h 82870"/>
              <a:gd name="connsiteX14" fmla="*/ 45827 w 73199"/>
              <a:gd name="connsiteY14" fmla="*/ 71593 h 82870"/>
              <a:gd name="connsiteX15" fmla="*/ 22210 w 73199"/>
              <a:gd name="connsiteY15" fmla="*/ 82871 h 82870"/>
              <a:gd name="connsiteX16" fmla="*/ 0 w 73199"/>
              <a:gd name="connsiteY16" fmla="*/ 63301 h 82870"/>
              <a:gd name="connsiteX17" fmla="*/ 44892 w 73199"/>
              <a:gd name="connsiteY17" fmla="*/ 63927 h 82870"/>
              <a:gd name="connsiteX18" fmla="*/ 44892 w 73199"/>
              <a:gd name="connsiteY18" fmla="*/ 45128 h 82870"/>
              <a:gd name="connsiteX19" fmla="*/ 22364 w 73199"/>
              <a:gd name="connsiteY19" fmla="*/ 49510 h 82870"/>
              <a:gd name="connsiteX20" fmla="*/ 16268 w 73199"/>
              <a:gd name="connsiteY20" fmla="*/ 59853 h 82870"/>
              <a:gd name="connsiteX21" fmla="*/ 28316 w 73199"/>
              <a:gd name="connsiteY21" fmla="*/ 71757 h 82870"/>
              <a:gd name="connsiteX22" fmla="*/ 44892 w 73199"/>
              <a:gd name="connsiteY22" fmla="*/ 63927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199" h="82870">
                <a:moveTo>
                  <a:pt x="0" y="63301"/>
                </a:moveTo>
                <a:cubicBezTo>
                  <a:pt x="0" y="55780"/>
                  <a:pt x="3130" y="49510"/>
                  <a:pt x="12040" y="44656"/>
                </a:cubicBezTo>
                <a:cubicBezTo>
                  <a:pt x="20178" y="40265"/>
                  <a:pt x="29087" y="37607"/>
                  <a:pt x="44892" y="34785"/>
                </a:cubicBezTo>
                <a:lnTo>
                  <a:pt x="44892" y="31492"/>
                </a:lnTo>
                <a:cubicBezTo>
                  <a:pt x="44892" y="17864"/>
                  <a:pt x="39104" y="12067"/>
                  <a:pt x="26429" y="12067"/>
                </a:cubicBezTo>
                <a:cubicBezTo>
                  <a:pt x="20486" y="12067"/>
                  <a:pt x="13292" y="13165"/>
                  <a:pt x="5779" y="15823"/>
                </a:cubicBezTo>
                <a:lnTo>
                  <a:pt x="4845" y="8773"/>
                </a:lnTo>
                <a:cubicBezTo>
                  <a:pt x="11885" y="3130"/>
                  <a:pt x="22047" y="0"/>
                  <a:pt x="32063" y="0"/>
                </a:cubicBezTo>
                <a:cubicBezTo>
                  <a:pt x="52559" y="0"/>
                  <a:pt x="61623" y="10806"/>
                  <a:pt x="61623" y="29142"/>
                </a:cubicBezTo>
                <a:cubicBezTo>
                  <a:pt x="61623" y="43241"/>
                  <a:pt x="61314" y="52486"/>
                  <a:pt x="61314" y="65642"/>
                </a:cubicBezTo>
                <a:cubicBezTo>
                  <a:pt x="61314" y="71285"/>
                  <a:pt x="63346" y="73789"/>
                  <a:pt x="69289" y="73789"/>
                </a:cubicBezTo>
                <a:cubicBezTo>
                  <a:pt x="70387" y="73789"/>
                  <a:pt x="71321" y="73789"/>
                  <a:pt x="73199" y="73471"/>
                </a:cubicBezTo>
                <a:lnTo>
                  <a:pt x="73199" y="79741"/>
                </a:lnTo>
                <a:cubicBezTo>
                  <a:pt x="67883" y="82091"/>
                  <a:pt x="62720" y="82717"/>
                  <a:pt x="58338" y="82717"/>
                </a:cubicBezTo>
                <a:cubicBezTo>
                  <a:pt x="52704" y="82717"/>
                  <a:pt x="46915" y="80993"/>
                  <a:pt x="45827" y="71593"/>
                </a:cubicBezTo>
                <a:cubicBezTo>
                  <a:pt x="39730" y="78489"/>
                  <a:pt x="31437" y="82871"/>
                  <a:pt x="22210" y="82871"/>
                </a:cubicBezTo>
                <a:cubicBezTo>
                  <a:pt x="9390" y="82880"/>
                  <a:pt x="0" y="74896"/>
                  <a:pt x="0" y="63301"/>
                </a:cubicBezTo>
                <a:moveTo>
                  <a:pt x="44892" y="63927"/>
                </a:moveTo>
                <a:lnTo>
                  <a:pt x="44892" y="45128"/>
                </a:lnTo>
                <a:cubicBezTo>
                  <a:pt x="31755" y="46534"/>
                  <a:pt x="26429" y="47478"/>
                  <a:pt x="22364" y="49510"/>
                </a:cubicBezTo>
                <a:cubicBezTo>
                  <a:pt x="18300" y="51543"/>
                  <a:pt x="16268" y="55154"/>
                  <a:pt x="16268" y="59853"/>
                </a:cubicBezTo>
                <a:cubicBezTo>
                  <a:pt x="16268" y="67529"/>
                  <a:pt x="22056" y="71757"/>
                  <a:pt x="28316" y="71757"/>
                </a:cubicBezTo>
                <a:cubicBezTo>
                  <a:pt x="33479" y="71757"/>
                  <a:pt x="39421" y="69407"/>
                  <a:pt x="44892" y="6392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 name="Freeform: Shape 5">
            <a:extLst>
              <a:ext uri="{FF2B5EF4-FFF2-40B4-BE49-F238E27FC236}">
                <a16:creationId xmlns:a16="http://schemas.microsoft.com/office/drawing/2014/main" id="{7E3AD9A9-74CD-DCEF-1B21-E74EBE95756C}"/>
              </a:ext>
            </a:extLst>
          </xdr:cNvPr>
          <xdr:cNvSpPr/>
        </xdr:nvSpPr>
        <xdr:spPr>
          <a:xfrm>
            <a:off x="1374470" y="6470162"/>
            <a:ext cx="87606" cy="79269"/>
          </a:xfrm>
          <a:custGeom>
            <a:avLst/>
            <a:gdLst>
              <a:gd name="connsiteX0" fmla="*/ 10797 w 87606"/>
              <a:gd name="connsiteY0" fmla="*/ 16603 h 79269"/>
              <a:gd name="connsiteX1" fmla="*/ 0 w 87606"/>
              <a:gd name="connsiteY1" fmla="*/ 6732 h 79269"/>
              <a:gd name="connsiteX2" fmla="*/ 0 w 87606"/>
              <a:gd name="connsiteY2" fmla="*/ 0 h 79269"/>
              <a:gd name="connsiteX3" fmla="*/ 36917 w 87606"/>
              <a:gd name="connsiteY3" fmla="*/ 0 h 79269"/>
              <a:gd name="connsiteX4" fmla="*/ 36917 w 87606"/>
              <a:gd name="connsiteY4" fmla="*/ 6732 h 79269"/>
              <a:gd name="connsiteX5" fmla="*/ 32535 w 87606"/>
              <a:gd name="connsiteY5" fmla="*/ 6886 h 79269"/>
              <a:gd name="connsiteX6" fmla="*/ 26901 w 87606"/>
              <a:gd name="connsiteY6" fmla="*/ 10488 h 79269"/>
              <a:gd name="connsiteX7" fmla="*/ 29251 w 87606"/>
              <a:gd name="connsiteY7" fmla="*/ 18481 h 79269"/>
              <a:gd name="connsiteX8" fmla="*/ 46770 w 87606"/>
              <a:gd name="connsiteY8" fmla="*/ 65007 h 79269"/>
              <a:gd name="connsiteX9" fmla="*/ 63355 w 87606"/>
              <a:gd name="connsiteY9" fmla="*/ 20359 h 79269"/>
              <a:gd name="connsiteX10" fmla="*/ 66014 w 87606"/>
              <a:gd name="connsiteY10" fmla="*/ 10806 h 79269"/>
              <a:gd name="connsiteX11" fmla="*/ 59917 w 87606"/>
              <a:gd name="connsiteY11" fmla="*/ 6886 h 79269"/>
              <a:gd name="connsiteX12" fmla="*/ 55072 w 87606"/>
              <a:gd name="connsiteY12" fmla="*/ 6732 h 79269"/>
              <a:gd name="connsiteX13" fmla="*/ 55072 w 87606"/>
              <a:gd name="connsiteY13" fmla="*/ 0 h 79269"/>
              <a:gd name="connsiteX14" fmla="*/ 87607 w 87606"/>
              <a:gd name="connsiteY14" fmla="*/ 0 h 79269"/>
              <a:gd name="connsiteX15" fmla="*/ 87607 w 87606"/>
              <a:gd name="connsiteY15" fmla="*/ 6732 h 79269"/>
              <a:gd name="connsiteX16" fmla="*/ 76502 w 87606"/>
              <a:gd name="connsiteY16" fmla="*/ 16449 h 79269"/>
              <a:gd name="connsiteX17" fmla="*/ 51007 w 87606"/>
              <a:gd name="connsiteY17" fmla="*/ 79269 h 79269"/>
              <a:gd name="connsiteX18" fmla="*/ 35366 w 87606"/>
              <a:gd name="connsiteY18" fmla="*/ 79269 h 79269"/>
              <a:gd name="connsiteX19" fmla="*/ 10797 w 87606"/>
              <a:gd name="connsiteY19" fmla="*/ 16603 h 792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87606" h="79269">
                <a:moveTo>
                  <a:pt x="10797" y="16603"/>
                </a:moveTo>
                <a:cubicBezTo>
                  <a:pt x="7512" y="7830"/>
                  <a:pt x="5943" y="7050"/>
                  <a:pt x="0" y="6732"/>
                </a:cubicBezTo>
                <a:lnTo>
                  <a:pt x="0" y="0"/>
                </a:lnTo>
                <a:lnTo>
                  <a:pt x="36917" y="0"/>
                </a:lnTo>
                <a:lnTo>
                  <a:pt x="36917" y="6732"/>
                </a:lnTo>
                <a:lnTo>
                  <a:pt x="32535" y="6886"/>
                </a:lnTo>
                <a:cubicBezTo>
                  <a:pt x="28153" y="7040"/>
                  <a:pt x="26901" y="8610"/>
                  <a:pt x="26901" y="10488"/>
                </a:cubicBezTo>
                <a:cubicBezTo>
                  <a:pt x="26901" y="11432"/>
                  <a:pt x="27209" y="13310"/>
                  <a:pt x="29251" y="18481"/>
                </a:cubicBezTo>
                <a:lnTo>
                  <a:pt x="46770" y="65007"/>
                </a:lnTo>
                <a:lnTo>
                  <a:pt x="63355" y="20359"/>
                </a:lnTo>
                <a:cubicBezTo>
                  <a:pt x="65388" y="14879"/>
                  <a:pt x="66014" y="12212"/>
                  <a:pt x="66014" y="10806"/>
                </a:cubicBezTo>
                <a:cubicBezTo>
                  <a:pt x="66014" y="8928"/>
                  <a:pt x="65079" y="7050"/>
                  <a:pt x="59917" y="6886"/>
                </a:cubicBezTo>
                <a:lnTo>
                  <a:pt x="55072" y="6732"/>
                </a:lnTo>
                <a:lnTo>
                  <a:pt x="55072" y="0"/>
                </a:lnTo>
                <a:lnTo>
                  <a:pt x="87607" y="0"/>
                </a:lnTo>
                <a:lnTo>
                  <a:pt x="87607" y="6732"/>
                </a:lnTo>
                <a:cubicBezTo>
                  <a:pt x="81664" y="6886"/>
                  <a:pt x="79786" y="8147"/>
                  <a:pt x="76502" y="16449"/>
                </a:cubicBezTo>
                <a:lnTo>
                  <a:pt x="51007" y="79269"/>
                </a:lnTo>
                <a:lnTo>
                  <a:pt x="35366" y="79269"/>
                </a:lnTo>
                <a:lnTo>
                  <a:pt x="10797" y="16603"/>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7" name="Freeform: Shape 6">
            <a:extLst>
              <a:ext uri="{FF2B5EF4-FFF2-40B4-BE49-F238E27FC236}">
                <a16:creationId xmlns:a16="http://schemas.microsoft.com/office/drawing/2014/main" id="{DB09F69D-8475-119C-C842-DA472596DE5D}"/>
              </a:ext>
            </a:extLst>
          </xdr:cNvPr>
          <xdr:cNvSpPr/>
        </xdr:nvSpPr>
        <xdr:spPr>
          <a:xfrm>
            <a:off x="1463012" y="6468274"/>
            <a:ext cx="68826" cy="83025"/>
          </a:xfrm>
          <a:custGeom>
            <a:avLst/>
            <a:gdLst>
              <a:gd name="connsiteX0" fmla="*/ 0 w 68826"/>
              <a:gd name="connsiteY0" fmla="*/ 42452 h 83025"/>
              <a:gd name="connsiteX1" fmla="*/ 38169 w 68826"/>
              <a:gd name="connsiteY1" fmla="*/ 0 h 83025"/>
              <a:gd name="connsiteX2" fmla="*/ 68672 w 68826"/>
              <a:gd name="connsiteY2" fmla="*/ 32898 h 83025"/>
              <a:gd name="connsiteX3" fmla="*/ 68200 w 68826"/>
              <a:gd name="connsiteY3" fmla="*/ 40256 h 83025"/>
              <a:gd name="connsiteX4" fmla="*/ 17365 w 68826"/>
              <a:gd name="connsiteY4" fmla="*/ 40256 h 83025"/>
              <a:gd name="connsiteX5" fmla="*/ 46770 w 68826"/>
              <a:gd name="connsiteY5" fmla="*/ 71276 h 83025"/>
              <a:gd name="connsiteX6" fmla="*/ 67883 w 68826"/>
              <a:gd name="connsiteY6" fmla="*/ 67520 h 83025"/>
              <a:gd name="connsiteX7" fmla="*/ 68826 w 68826"/>
              <a:gd name="connsiteY7" fmla="*/ 74569 h 83025"/>
              <a:gd name="connsiteX8" fmla="*/ 39576 w 68826"/>
              <a:gd name="connsiteY8" fmla="*/ 83025 h 83025"/>
              <a:gd name="connsiteX9" fmla="*/ 0 w 68826"/>
              <a:gd name="connsiteY9" fmla="*/ 42452 h 83025"/>
              <a:gd name="connsiteX10" fmla="*/ 35511 w 68826"/>
              <a:gd name="connsiteY10" fmla="*/ 10025 h 83025"/>
              <a:gd name="connsiteX11" fmla="*/ 17365 w 68826"/>
              <a:gd name="connsiteY11" fmla="*/ 32580 h 83025"/>
              <a:gd name="connsiteX12" fmla="*/ 51779 w 68826"/>
              <a:gd name="connsiteY12" fmla="*/ 30385 h 83025"/>
              <a:gd name="connsiteX13" fmla="*/ 51933 w 68826"/>
              <a:gd name="connsiteY13" fmla="*/ 28035 h 83025"/>
              <a:gd name="connsiteX14" fmla="*/ 35511 w 68826"/>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26" h="83025">
                <a:moveTo>
                  <a:pt x="0" y="42452"/>
                </a:moveTo>
                <a:cubicBezTo>
                  <a:pt x="0" y="16757"/>
                  <a:pt x="15170" y="0"/>
                  <a:pt x="38169" y="0"/>
                </a:cubicBezTo>
                <a:cubicBezTo>
                  <a:pt x="55843" y="0"/>
                  <a:pt x="68672" y="10651"/>
                  <a:pt x="68672" y="32898"/>
                </a:cubicBezTo>
                <a:cubicBezTo>
                  <a:pt x="68672" y="35094"/>
                  <a:pt x="68518" y="38224"/>
                  <a:pt x="68200" y="40256"/>
                </a:cubicBezTo>
                <a:lnTo>
                  <a:pt x="17365" y="40256"/>
                </a:lnTo>
                <a:cubicBezTo>
                  <a:pt x="17991" y="60624"/>
                  <a:pt x="27373" y="71276"/>
                  <a:pt x="46770" y="71276"/>
                </a:cubicBezTo>
                <a:cubicBezTo>
                  <a:pt x="52087" y="71276"/>
                  <a:pt x="58656" y="70332"/>
                  <a:pt x="67883" y="67520"/>
                </a:cubicBezTo>
                <a:lnTo>
                  <a:pt x="68826" y="74569"/>
                </a:lnTo>
                <a:cubicBezTo>
                  <a:pt x="59127" y="80213"/>
                  <a:pt x="48648" y="83025"/>
                  <a:pt x="39576" y="83025"/>
                </a:cubicBezTo>
                <a:cubicBezTo>
                  <a:pt x="13763" y="83025"/>
                  <a:pt x="0" y="67366"/>
                  <a:pt x="0" y="42452"/>
                </a:cubicBezTo>
                <a:moveTo>
                  <a:pt x="35511" y="10025"/>
                </a:moveTo>
                <a:cubicBezTo>
                  <a:pt x="24878" y="10025"/>
                  <a:pt x="17683" y="16449"/>
                  <a:pt x="17365" y="32580"/>
                </a:cubicBezTo>
                <a:lnTo>
                  <a:pt x="51779" y="30385"/>
                </a:lnTo>
                <a:cubicBezTo>
                  <a:pt x="51933" y="29287"/>
                  <a:pt x="51933" y="28507"/>
                  <a:pt x="51933" y="28035"/>
                </a:cubicBezTo>
                <a:cubicBezTo>
                  <a:pt x="51933" y="16295"/>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8" name="Freeform: Shape 7">
            <a:extLst>
              <a:ext uri="{FF2B5EF4-FFF2-40B4-BE49-F238E27FC236}">
                <a16:creationId xmlns:a16="http://schemas.microsoft.com/office/drawing/2014/main" id="{E327FF09-797B-58AE-BECD-B4F1783C8253}"/>
              </a:ext>
            </a:extLst>
          </xdr:cNvPr>
          <xdr:cNvSpPr/>
        </xdr:nvSpPr>
        <xdr:spPr>
          <a:xfrm>
            <a:off x="1539786" y="6468284"/>
            <a:ext cx="93858" cy="81147"/>
          </a:xfrm>
          <a:custGeom>
            <a:avLst/>
            <a:gdLst>
              <a:gd name="connsiteX0" fmla="*/ 54627 w 93858"/>
              <a:gd name="connsiteY0" fmla="*/ 74406 h 81147"/>
              <a:gd name="connsiteX1" fmla="*/ 58692 w 93858"/>
              <a:gd name="connsiteY1" fmla="*/ 74088 h 81147"/>
              <a:gd name="connsiteX2" fmla="*/ 65415 w 93858"/>
              <a:gd name="connsiteY2" fmla="*/ 68608 h 81147"/>
              <a:gd name="connsiteX3" fmla="*/ 65723 w 93858"/>
              <a:gd name="connsiteY3" fmla="*/ 56079 h 81147"/>
              <a:gd name="connsiteX4" fmla="*/ 65723 w 93858"/>
              <a:gd name="connsiteY4" fmla="*/ 30231 h 81147"/>
              <a:gd name="connsiteX5" fmla="*/ 51016 w 93858"/>
              <a:gd name="connsiteY5" fmla="*/ 12684 h 81147"/>
              <a:gd name="connsiteX6" fmla="*/ 29741 w 93858"/>
              <a:gd name="connsiteY6" fmla="*/ 22237 h 81147"/>
              <a:gd name="connsiteX7" fmla="*/ 29741 w 93858"/>
              <a:gd name="connsiteY7" fmla="*/ 56079 h 81147"/>
              <a:gd name="connsiteX8" fmla="*/ 30049 w 93858"/>
              <a:gd name="connsiteY8" fmla="*/ 68608 h 81147"/>
              <a:gd name="connsiteX9" fmla="*/ 36772 w 93858"/>
              <a:gd name="connsiteY9" fmla="*/ 74088 h 81147"/>
              <a:gd name="connsiteX10" fmla="*/ 40837 w 93858"/>
              <a:gd name="connsiteY10" fmla="*/ 74406 h 81147"/>
              <a:gd name="connsiteX11" fmla="*/ 40837 w 93858"/>
              <a:gd name="connsiteY11" fmla="*/ 81138 h 81147"/>
              <a:gd name="connsiteX12" fmla="*/ 1415 w 93858"/>
              <a:gd name="connsiteY12" fmla="*/ 81138 h 81147"/>
              <a:gd name="connsiteX13" fmla="*/ 1415 w 93858"/>
              <a:gd name="connsiteY13" fmla="*/ 74406 h 81147"/>
              <a:gd name="connsiteX14" fmla="*/ 5634 w 93858"/>
              <a:gd name="connsiteY14" fmla="*/ 74088 h 81147"/>
              <a:gd name="connsiteX15" fmla="*/ 12521 w 93858"/>
              <a:gd name="connsiteY15" fmla="*/ 68608 h 81147"/>
              <a:gd name="connsiteX16" fmla="*/ 12829 w 93858"/>
              <a:gd name="connsiteY16" fmla="*/ 56079 h 81147"/>
              <a:gd name="connsiteX17" fmla="*/ 12829 w 93858"/>
              <a:gd name="connsiteY17" fmla="*/ 28824 h 81147"/>
              <a:gd name="connsiteX18" fmla="*/ 12357 w 93858"/>
              <a:gd name="connsiteY18" fmla="*/ 15977 h 81147"/>
              <a:gd name="connsiteX19" fmla="*/ 4536 w 93858"/>
              <a:gd name="connsiteY19" fmla="*/ 10497 h 81147"/>
              <a:gd name="connsiteX20" fmla="*/ 0 w 93858"/>
              <a:gd name="connsiteY20" fmla="*/ 10025 h 81147"/>
              <a:gd name="connsiteX21" fmla="*/ 0 w 93858"/>
              <a:gd name="connsiteY21" fmla="*/ 3284 h 81147"/>
              <a:gd name="connsiteX22" fmla="*/ 29097 w 93858"/>
              <a:gd name="connsiteY22" fmla="*/ 934 h 81147"/>
              <a:gd name="connsiteX23" fmla="*/ 29097 w 93858"/>
              <a:gd name="connsiteY23" fmla="*/ 13782 h 81147"/>
              <a:gd name="connsiteX24" fmla="*/ 57413 w 93858"/>
              <a:gd name="connsiteY24" fmla="*/ 0 h 81147"/>
              <a:gd name="connsiteX25" fmla="*/ 82599 w 93858"/>
              <a:gd name="connsiteY25" fmla="*/ 27418 h 81147"/>
              <a:gd name="connsiteX26" fmla="*/ 82599 w 93858"/>
              <a:gd name="connsiteY26" fmla="*/ 56088 h 81147"/>
              <a:gd name="connsiteX27" fmla="*/ 82907 w 93858"/>
              <a:gd name="connsiteY27" fmla="*/ 68618 h 81147"/>
              <a:gd name="connsiteX28" fmla="*/ 89793 w 93858"/>
              <a:gd name="connsiteY28" fmla="*/ 74098 h 81147"/>
              <a:gd name="connsiteX29" fmla="*/ 93858 w 93858"/>
              <a:gd name="connsiteY29" fmla="*/ 74415 h 81147"/>
              <a:gd name="connsiteX30" fmla="*/ 93858 w 93858"/>
              <a:gd name="connsiteY30" fmla="*/ 81147 h 81147"/>
              <a:gd name="connsiteX31" fmla="*/ 54600 w 93858"/>
              <a:gd name="connsiteY31" fmla="*/ 81147 h 81147"/>
              <a:gd name="connsiteX32" fmla="*/ 54600 w 93858"/>
              <a:gd name="connsiteY32" fmla="*/ 74406 h 811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47">
                <a:moveTo>
                  <a:pt x="54627" y="74406"/>
                </a:moveTo>
                <a:lnTo>
                  <a:pt x="58692" y="74088"/>
                </a:lnTo>
                <a:cubicBezTo>
                  <a:pt x="63700" y="73771"/>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38"/>
                </a:lnTo>
                <a:lnTo>
                  <a:pt x="1415" y="81138"/>
                </a:lnTo>
                <a:lnTo>
                  <a:pt x="1415" y="74406"/>
                </a:lnTo>
                <a:lnTo>
                  <a:pt x="5634" y="74088"/>
                </a:lnTo>
                <a:cubicBezTo>
                  <a:pt x="10797" y="73771"/>
                  <a:pt x="12203" y="72056"/>
                  <a:pt x="12521"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84"/>
                </a:lnTo>
                <a:lnTo>
                  <a:pt x="29097" y="934"/>
                </a:lnTo>
                <a:lnTo>
                  <a:pt x="29097" y="13782"/>
                </a:lnTo>
                <a:cubicBezTo>
                  <a:pt x="39730" y="2504"/>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47"/>
                </a:lnTo>
                <a:lnTo>
                  <a:pt x="54600" y="81147"/>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9" name="Freeform: Shape 8">
            <a:extLst>
              <a:ext uri="{FF2B5EF4-FFF2-40B4-BE49-F238E27FC236}">
                <a16:creationId xmlns:a16="http://schemas.microsoft.com/office/drawing/2014/main" id="{8AD09294-7AD3-C050-1670-E7606B3199E5}"/>
              </a:ext>
            </a:extLst>
          </xdr:cNvPr>
          <xdr:cNvSpPr/>
        </xdr:nvSpPr>
        <xdr:spPr>
          <a:xfrm>
            <a:off x="1636329" y="6468274"/>
            <a:ext cx="68835" cy="83025"/>
          </a:xfrm>
          <a:custGeom>
            <a:avLst/>
            <a:gdLst>
              <a:gd name="connsiteX0" fmla="*/ 0 w 68835"/>
              <a:gd name="connsiteY0" fmla="*/ 42452 h 83025"/>
              <a:gd name="connsiteX1" fmla="*/ 38169 w 68835"/>
              <a:gd name="connsiteY1" fmla="*/ 0 h 83025"/>
              <a:gd name="connsiteX2" fmla="*/ 68672 w 68835"/>
              <a:gd name="connsiteY2" fmla="*/ 32898 h 83025"/>
              <a:gd name="connsiteX3" fmla="*/ 68200 w 68835"/>
              <a:gd name="connsiteY3" fmla="*/ 40256 h 83025"/>
              <a:gd name="connsiteX4" fmla="*/ 17365 w 68835"/>
              <a:gd name="connsiteY4" fmla="*/ 40256 h 83025"/>
              <a:gd name="connsiteX5" fmla="*/ 46770 w 68835"/>
              <a:gd name="connsiteY5" fmla="*/ 71276 h 83025"/>
              <a:gd name="connsiteX6" fmla="*/ 67892 w 68835"/>
              <a:gd name="connsiteY6" fmla="*/ 67520 h 83025"/>
              <a:gd name="connsiteX7" fmla="*/ 68835 w 68835"/>
              <a:gd name="connsiteY7" fmla="*/ 74569 h 83025"/>
              <a:gd name="connsiteX8" fmla="*/ 39585 w 68835"/>
              <a:gd name="connsiteY8" fmla="*/ 83025 h 83025"/>
              <a:gd name="connsiteX9" fmla="*/ 0 w 68835"/>
              <a:gd name="connsiteY9" fmla="*/ 42452 h 83025"/>
              <a:gd name="connsiteX10" fmla="*/ 35511 w 68835"/>
              <a:gd name="connsiteY10" fmla="*/ 10025 h 83025"/>
              <a:gd name="connsiteX11" fmla="*/ 17365 w 68835"/>
              <a:gd name="connsiteY11" fmla="*/ 32580 h 83025"/>
              <a:gd name="connsiteX12" fmla="*/ 51778 w 68835"/>
              <a:gd name="connsiteY12" fmla="*/ 30385 h 83025"/>
              <a:gd name="connsiteX13" fmla="*/ 51933 w 68835"/>
              <a:gd name="connsiteY13" fmla="*/ 28035 h 83025"/>
              <a:gd name="connsiteX14" fmla="*/ 35511 w 68835"/>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35" h="83025">
                <a:moveTo>
                  <a:pt x="0" y="42452"/>
                </a:moveTo>
                <a:cubicBezTo>
                  <a:pt x="0" y="16757"/>
                  <a:pt x="15170" y="0"/>
                  <a:pt x="38169" y="0"/>
                </a:cubicBezTo>
                <a:cubicBezTo>
                  <a:pt x="55843" y="0"/>
                  <a:pt x="68672" y="10651"/>
                  <a:pt x="68672" y="32898"/>
                </a:cubicBezTo>
                <a:cubicBezTo>
                  <a:pt x="68672" y="35094"/>
                  <a:pt x="68518" y="38224"/>
                  <a:pt x="68200" y="40256"/>
                </a:cubicBezTo>
                <a:lnTo>
                  <a:pt x="17365" y="40256"/>
                </a:lnTo>
                <a:cubicBezTo>
                  <a:pt x="17991" y="60624"/>
                  <a:pt x="27373" y="71276"/>
                  <a:pt x="46770" y="71276"/>
                </a:cubicBezTo>
                <a:cubicBezTo>
                  <a:pt x="52087" y="71276"/>
                  <a:pt x="58656" y="70332"/>
                  <a:pt x="67892" y="67520"/>
                </a:cubicBezTo>
                <a:lnTo>
                  <a:pt x="68835" y="74569"/>
                </a:lnTo>
                <a:cubicBezTo>
                  <a:pt x="59136" y="80213"/>
                  <a:pt x="48657" y="83025"/>
                  <a:pt x="39585" y="83025"/>
                </a:cubicBezTo>
                <a:cubicBezTo>
                  <a:pt x="13763" y="83025"/>
                  <a:pt x="0" y="67366"/>
                  <a:pt x="0" y="42452"/>
                </a:cubicBezTo>
                <a:moveTo>
                  <a:pt x="35511" y="10025"/>
                </a:moveTo>
                <a:cubicBezTo>
                  <a:pt x="24878" y="10025"/>
                  <a:pt x="17683" y="16449"/>
                  <a:pt x="17365" y="32580"/>
                </a:cubicBezTo>
                <a:lnTo>
                  <a:pt x="51778" y="30385"/>
                </a:lnTo>
                <a:cubicBezTo>
                  <a:pt x="51933" y="29287"/>
                  <a:pt x="51933" y="28507"/>
                  <a:pt x="51933" y="28035"/>
                </a:cubicBezTo>
                <a:cubicBezTo>
                  <a:pt x="51933" y="16295"/>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0" name="Freeform: Shape 9">
            <a:extLst>
              <a:ext uri="{FF2B5EF4-FFF2-40B4-BE49-F238E27FC236}">
                <a16:creationId xmlns:a16="http://schemas.microsoft.com/office/drawing/2014/main" id="{73590366-E7A3-63C1-1363-1556C172E7D1}"/>
              </a:ext>
            </a:extLst>
          </xdr:cNvPr>
          <xdr:cNvSpPr/>
        </xdr:nvSpPr>
        <xdr:spPr>
          <a:xfrm>
            <a:off x="1713602" y="6468265"/>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5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7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44"/>
                  <a:pt x="15015" y="73789"/>
                  <a:pt x="25495"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7"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9" y="71602"/>
                  <a:pt x="46934"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1" name="Freeform: Shape 10">
            <a:extLst>
              <a:ext uri="{FF2B5EF4-FFF2-40B4-BE49-F238E27FC236}">
                <a16:creationId xmlns:a16="http://schemas.microsoft.com/office/drawing/2014/main" id="{BB82E3AD-4569-57A3-8A48-82ED538278D7}"/>
              </a:ext>
            </a:extLst>
          </xdr:cNvPr>
          <xdr:cNvSpPr/>
        </xdr:nvSpPr>
        <xdr:spPr>
          <a:xfrm>
            <a:off x="1779462" y="6468265"/>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5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8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44"/>
                  <a:pt x="15015" y="73789"/>
                  <a:pt x="25495"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8"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0" y="71602"/>
                  <a:pt x="46925"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2" name="Freeform: Shape 11">
            <a:extLst>
              <a:ext uri="{FF2B5EF4-FFF2-40B4-BE49-F238E27FC236}">
                <a16:creationId xmlns:a16="http://schemas.microsoft.com/office/drawing/2014/main" id="{A431D362-7EAF-450C-8729-737098000778}"/>
              </a:ext>
            </a:extLst>
          </xdr:cNvPr>
          <xdr:cNvSpPr/>
        </xdr:nvSpPr>
        <xdr:spPr>
          <a:xfrm>
            <a:off x="1147496" y="6594568"/>
            <a:ext cx="90428" cy="113890"/>
          </a:xfrm>
          <a:custGeom>
            <a:avLst/>
            <a:gdLst>
              <a:gd name="connsiteX0" fmla="*/ 0 w 90428"/>
              <a:gd name="connsiteY0" fmla="*/ 54990 h 113890"/>
              <a:gd name="connsiteX1" fmla="*/ 54909 w 90428"/>
              <a:gd name="connsiteY1" fmla="*/ 0 h 113890"/>
              <a:gd name="connsiteX2" fmla="*/ 89794 w 90428"/>
              <a:gd name="connsiteY2" fmla="*/ 6578 h 113890"/>
              <a:gd name="connsiteX3" fmla="*/ 89794 w 90428"/>
              <a:gd name="connsiteY3" fmla="*/ 33832 h 113890"/>
              <a:gd name="connsiteX4" fmla="*/ 80249 w 90428"/>
              <a:gd name="connsiteY4" fmla="*/ 33832 h 113890"/>
              <a:gd name="connsiteX5" fmla="*/ 53348 w 90428"/>
              <a:gd name="connsiteY5" fmla="*/ 10180 h 113890"/>
              <a:gd name="connsiteX6" fmla="*/ 18935 w 90428"/>
              <a:gd name="connsiteY6" fmla="*/ 52631 h 113890"/>
              <a:gd name="connsiteX7" fmla="*/ 54918 w 90428"/>
              <a:gd name="connsiteY7" fmla="*/ 103548 h 113890"/>
              <a:gd name="connsiteX8" fmla="*/ 80730 w 90428"/>
              <a:gd name="connsiteY8" fmla="*/ 78797 h 113890"/>
              <a:gd name="connsiteX9" fmla="*/ 90429 w 90428"/>
              <a:gd name="connsiteY9" fmla="*/ 78797 h 113890"/>
              <a:gd name="connsiteX10" fmla="*/ 90429 w 90428"/>
              <a:gd name="connsiteY10" fmla="*/ 105117 h 113890"/>
              <a:gd name="connsiteX11" fmla="*/ 52414 w 90428"/>
              <a:gd name="connsiteY11" fmla="*/ 113891 h 113890"/>
              <a:gd name="connsiteX12" fmla="*/ 0 w 90428"/>
              <a:gd name="connsiteY12" fmla="*/ 54990 h 1138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0428" h="113890">
                <a:moveTo>
                  <a:pt x="0" y="54990"/>
                </a:moveTo>
                <a:cubicBezTo>
                  <a:pt x="0" y="14725"/>
                  <a:pt x="26121" y="0"/>
                  <a:pt x="54909" y="0"/>
                </a:cubicBezTo>
                <a:cubicBezTo>
                  <a:pt x="65705" y="0"/>
                  <a:pt x="78843" y="1878"/>
                  <a:pt x="89794" y="6578"/>
                </a:cubicBezTo>
                <a:lnTo>
                  <a:pt x="89794" y="33832"/>
                </a:lnTo>
                <a:lnTo>
                  <a:pt x="80249" y="33832"/>
                </a:lnTo>
                <a:cubicBezTo>
                  <a:pt x="79777" y="17383"/>
                  <a:pt x="71176" y="10180"/>
                  <a:pt x="53348" y="10180"/>
                </a:cubicBezTo>
                <a:cubicBezTo>
                  <a:pt x="34731" y="10180"/>
                  <a:pt x="18935" y="19425"/>
                  <a:pt x="18935" y="52631"/>
                </a:cubicBezTo>
                <a:cubicBezTo>
                  <a:pt x="18935" y="81610"/>
                  <a:pt x="30358" y="103548"/>
                  <a:pt x="54918" y="103548"/>
                </a:cubicBezTo>
                <a:cubicBezTo>
                  <a:pt x="72283" y="103548"/>
                  <a:pt x="80567" y="96344"/>
                  <a:pt x="80730" y="78797"/>
                </a:cubicBezTo>
                <a:lnTo>
                  <a:pt x="90429" y="78797"/>
                </a:lnTo>
                <a:lnTo>
                  <a:pt x="90429" y="105117"/>
                </a:lnTo>
                <a:cubicBezTo>
                  <a:pt x="80576" y="110126"/>
                  <a:pt x="66495" y="113891"/>
                  <a:pt x="52414" y="113891"/>
                </a:cubicBezTo>
                <a:cubicBezTo>
                  <a:pt x="19552" y="113891"/>
                  <a:pt x="0" y="94148"/>
                  <a:pt x="0" y="54990"/>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3" name="Freeform: Shape 12">
            <a:extLst>
              <a:ext uri="{FF2B5EF4-FFF2-40B4-BE49-F238E27FC236}">
                <a16:creationId xmlns:a16="http://schemas.microsoft.com/office/drawing/2014/main" id="{C8C9B7E7-93C5-6C9D-8BA7-B8016B4545FF}"/>
              </a:ext>
            </a:extLst>
          </xdr:cNvPr>
          <xdr:cNvSpPr/>
        </xdr:nvSpPr>
        <xdr:spPr>
          <a:xfrm>
            <a:off x="1246516" y="6625424"/>
            <a:ext cx="78053" cy="83034"/>
          </a:xfrm>
          <a:custGeom>
            <a:avLst/>
            <a:gdLst>
              <a:gd name="connsiteX0" fmla="*/ 37543 w 78053"/>
              <a:gd name="connsiteY0" fmla="*/ 83034 h 83034"/>
              <a:gd name="connsiteX1" fmla="*/ 0 w 78053"/>
              <a:gd name="connsiteY1" fmla="*/ 42143 h 83034"/>
              <a:gd name="connsiteX2" fmla="*/ 40828 w 78053"/>
              <a:gd name="connsiteY2" fmla="*/ 0 h 83034"/>
              <a:gd name="connsiteX3" fmla="*/ 78053 w 78053"/>
              <a:gd name="connsiteY3" fmla="*/ 39167 h 83034"/>
              <a:gd name="connsiteX4" fmla="*/ 37543 w 78053"/>
              <a:gd name="connsiteY4" fmla="*/ 83034 h 83034"/>
              <a:gd name="connsiteX5" fmla="*/ 37543 w 78053"/>
              <a:gd name="connsiteY5" fmla="*/ 10497 h 83034"/>
              <a:gd name="connsiteX6" fmla="*/ 17365 w 78053"/>
              <a:gd name="connsiteY6" fmla="*/ 39639 h 83034"/>
              <a:gd name="connsiteX7" fmla="*/ 38487 w 78053"/>
              <a:gd name="connsiteY7" fmla="*/ 72537 h 83034"/>
              <a:gd name="connsiteX8" fmla="*/ 39739 w 78053"/>
              <a:gd name="connsiteY8" fmla="*/ 72537 h 83034"/>
              <a:gd name="connsiteX9" fmla="*/ 60389 w 78053"/>
              <a:gd name="connsiteY9" fmla="*/ 42306 h 83034"/>
              <a:gd name="connsiteX10" fmla="*/ 37543 w 78053"/>
              <a:gd name="connsiteY10" fmla="*/ 10497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53" h="83034">
                <a:moveTo>
                  <a:pt x="37543" y="83034"/>
                </a:moveTo>
                <a:cubicBezTo>
                  <a:pt x="16113" y="83034"/>
                  <a:pt x="0" y="67683"/>
                  <a:pt x="0" y="42143"/>
                </a:cubicBezTo>
                <a:cubicBezTo>
                  <a:pt x="0" y="15043"/>
                  <a:pt x="17365" y="0"/>
                  <a:pt x="40828" y="0"/>
                </a:cubicBezTo>
                <a:cubicBezTo>
                  <a:pt x="63664" y="0"/>
                  <a:pt x="78053" y="13945"/>
                  <a:pt x="78053" y="39167"/>
                </a:cubicBezTo>
                <a:cubicBezTo>
                  <a:pt x="78053" y="68463"/>
                  <a:pt x="57875" y="83034"/>
                  <a:pt x="37543" y="83034"/>
                </a:cubicBezTo>
                <a:moveTo>
                  <a:pt x="37543" y="10497"/>
                </a:moveTo>
                <a:cubicBezTo>
                  <a:pt x="25186" y="10497"/>
                  <a:pt x="17365" y="18645"/>
                  <a:pt x="17365" y="39639"/>
                </a:cubicBezTo>
                <a:cubicBezTo>
                  <a:pt x="17365" y="59536"/>
                  <a:pt x="26747" y="72537"/>
                  <a:pt x="38487" y="72537"/>
                </a:cubicBezTo>
                <a:lnTo>
                  <a:pt x="39739" y="72537"/>
                </a:lnTo>
                <a:cubicBezTo>
                  <a:pt x="50536" y="72537"/>
                  <a:pt x="60389" y="62983"/>
                  <a:pt x="60389" y="42306"/>
                </a:cubicBezTo>
                <a:cubicBezTo>
                  <a:pt x="60379" y="21466"/>
                  <a:pt x="52087" y="10497"/>
                  <a:pt x="37543" y="1049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4" name="Freeform: Shape 13">
            <a:extLst>
              <a:ext uri="{FF2B5EF4-FFF2-40B4-BE49-F238E27FC236}">
                <a16:creationId xmlns:a16="http://schemas.microsoft.com/office/drawing/2014/main" id="{3815345D-B82C-CD15-C7BF-9EE8D53125F7}"/>
              </a:ext>
            </a:extLst>
          </xdr:cNvPr>
          <xdr:cNvSpPr/>
        </xdr:nvSpPr>
        <xdr:spPr>
          <a:xfrm>
            <a:off x="1325359" y="6625433"/>
            <a:ext cx="145319" cy="81156"/>
          </a:xfrm>
          <a:custGeom>
            <a:avLst/>
            <a:gdLst>
              <a:gd name="connsiteX0" fmla="*/ 1406 w 145319"/>
              <a:gd name="connsiteY0" fmla="*/ 74406 h 81156"/>
              <a:gd name="connsiteX1" fmla="*/ 5625 w 145319"/>
              <a:gd name="connsiteY1" fmla="*/ 74088 h 81156"/>
              <a:gd name="connsiteX2" fmla="*/ 12511 w 145319"/>
              <a:gd name="connsiteY2" fmla="*/ 68608 h 81156"/>
              <a:gd name="connsiteX3" fmla="*/ 12829 w 145319"/>
              <a:gd name="connsiteY3" fmla="*/ 56079 h 81156"/>
              <a:gd name="connsiteX4" fmla="*/ 12829 w 145319"/>
              <a:gd name="connsiteY4" fmla="*/ 28824 h 81156"/>
              <a:gd name="connsiteX5" fmla="*/ 12357 w 145319"/>
              <a:gd name="connsiteY5" fmla="*/ 15977 h 81156"/>
              <a:gd name="connsiteX6" fmla="*/ 4536 w 145319"/>
              <a:gd name="connsiteY6" fmla="*/ 10497 h 81156"/>
              <a:gd name="connsiteX7" fmla="*/ 0 w 145319"/>
              <a:gd name="connsiteY7" fmla="*/ 10025 h 81156"/>
              <a:gd name="connsiteX8" fmla="*/ 0 w 145319"/>
              <a:gd name="connsiteY8" fmla="*/ 3293 h 81156"/>
              <a:gd name="connsiteX9" fmla="*/ 29096 w 145319"/>
              <a:gd name="connsiteY9" fmla="*/ 944 h 81156"/>
              <a:gd name="connsiteX10" fmla="*/ 29096 w 145319"/>
              <a:gd name="connsiteY10" fmla="*/ 13791 h 81156"/>
              <a:gd name="connsiteX11" fmla="*/ 56941 w 145319"/>
              <a:gd name="connsiteY11" fmla="*/ 0 h 81156"/>
              <a:gd name="connsiteX12" fmla="*/ 79777 w 145319"/>
              <a:gd name="connsiteY12" fmla="*/ 14571 h 81156"/>
              <a:gd name="connsiteX13" fmla="*/ 109182 w 145319"/>
              <a:gd name="connsiteY13" fmla="*/ 0 h 81156"/>
              <a:gd name="connsiteX14" fmla="*/ 133896 w 145319"/>
              <a:gd name="connsiteY14" fmla="*/ 26946 h 81156"/>
              <a:gd name="connsiteX15" fmla="*/ 133896 w 145319"/>
              <a:gd name="connsiteY15" fmla="*/ 56088 h 81156"/>
              <a:gd name="connsiteX16" fmla="*/ 134214 w 145319"/>
              <a:gd name="connsiteY16" fmla="*/ 68618 h 81156"/>
              <a:gd name="connsiteX17" fmla="*/ 141254 w 145319"/>
              <a:gd name="connsiteY17" fmla="*/ 74098 h 81156"/>
              <a:gd name="connsiteX18" fmla="*/ 145319 w 145319"/>
              <a:gd name="connsiteY18" fmla="*/ 74415 h 81156"/>
              <a:gd name="connsiteX19" fmla="*/ 145319 w 145319"/>
              <a:gd name="connsiteY19" fmla="*/ 81156 h 81156"/>
              <a:gd name="connsiteX20" fmla="*/ 105898 w 145319"/>
              <a:gd name="connsiteY20" fmla="*/ 81156 h 81156"/>
              <a:gd name="connsiteX21" fmla="*/ 105898 w 145319"/>
              <a:gd name="connsiteY21" fmla="*/ 74415 h 81156"/>
              <a:gd name="connsiteX22" fmla="*/ 109962 w 145319"/>
              <a:gd name="connsiteY22" fmla="*/ 74098 h 81156"/>
              <a:gd name="connsiteX23" fmla="*/ 116849 w 145319"/>
              <a:gd name="connsiteY23" fmla="*/ 68618 h 81156"/>
              <a:gd name="connsiteX24" fmla="*/ 117157 w 145319"/>
              <a:gd name="connsiteY24" fmla="*/ 56088 h 81156"/>
              <a:gd name="connsiteX25" fmla="*/ 117157 w 145319"/>
              <a:gd name="connsiteY25" fmla="*/ 30240 h 81156"/>
              <a:gd name="connsiteX26" fmla="*/ 102922 w 145319"/>
              <a:gd name="connsiteY26" fmla="*/ 12693 h 81156"/>
              <a:gd name="connsiteX27" fmla="*/ 81492 w 145319"/>
              <a:gd name="connsiteY27" fmla="*/ 22247 h 81156"/>
              <a:gd name="connsiteX28" fmla="*/ 81809 w 145319"/>
              <a:gd name="connsiteY28" fmla="*/ 27100 h 81156"/>
              <a:gd name="connsiteX29" fmla="*/ 81809 w 145319"/>
              <a:gd name="connsiteY29" fmla="*/ 56079 h 81156"/>
              <a:gd name="connsiteX30" fmla="*/ 82118 w 145319"/>
              <a:gd name="connsiteY30" fmla="*/ 68608 h 81156"/>
              <a:gd name="connsiteX31" fmla="*/ 89004 w 145319"/>
              <a:gd name="connsiteY31" fmla="*/ 74088 h 81156"/>
              <a:gd name="connsiteX32" fmla="*/ 93069 w 145319"/>
              <a:gd name="connsiteY32" fmla="*/ 74406 h 81156"/>
              <a:gd name="connsiteX33" fmla="*/ 93069 w 145319"/>
              <a:gd name="connsiteY33" fmla="*/ 81147 h 81156"/>
              <a:gd name="connsiteX34" fmla="*/ 53811 w 145319"/>
              <a:gd name="connsiteY34" fmla="*/ 81147 h 81156"/>
              <a:gd name="connsiteX35" fmla="*/ 53811 w 145319"/>
              <a:gd name="connsiteY35" fmla="*/ 74406 h 81156"/>
              <a:gd name="connsiteX36" fmla="*/ 57875 w 145319"/>
              <a:gd name="connsiteY36" fmla="*/ 74088 h 81156"/>
              <a:gd name="connsiteX37" fmla="*/ 64762 w 145319"/>
              <a:gd name="connsiteY37" fmla="*/ 68608 h 81156"/>
              <a:gd name="connsiteX38" fmla="*/ 65079 w 145319"/>
              <a:gd name="connsiteY38" fmla="*/ 56079 h 81156"/>
              <a:gd name="connsiteX39" fmla="*/ 65079 w 145319"/>
              <a:gd name="connsiteY39" fmla="*/ 30231 h 81156"/>
              <a:gd name="connsiteX40" fmla="*/ 50690 w 145319"/>
              <a:gd name="connsiteY40" fmla="*/ 12684 h 81156"/>
              <a:gd name="connsiteX41" fmla="*/ 29732 w 145319"/>
              <a:gd name="connsiteY41" fmla="*/ 22237 h 81156"/>
              <a:gd name="connsiteX42" fmla="*/ 29732 w 145319"/>
              <a:gd name="connsiteY42" fmla="*/ 56079 h 81156"/>
              <a:gd name="connsiteX43" fmla="*/ 30040 w 145319"/>
              <a:gd name="connsiteY43" fmla="*/ 68608 h 81156"/>
              <a:gd name="connsiteX44" fmla="*/ 36763 w 145319"/>
              <a:gd name="connsiteY44" fmla="*/ 74088 h 81156"/>
              <a:gd name="connsiteX45" fmla="*/ 40828 w 145319"/>
              <a:gd name="connsiteY45" fmla="*/ 74406 h 81156"/>
              <a:gd name="connsiteX46" fmla="*/ 40828 w 145319"/>
              <a:gd name="connsiteY46" fmla="*/ 81147 h 81156"/>
              <a:gd name="connsiteX47" fmla="*/ 1406 w 145319"/>
              <a:gd name="connsiteY47" fmla="*/ 81147 h 81156"/>
              <a:gd name="connsiteX48" fmla="*/ 1406 w 145319"/>
              <a:gd name="connsiteY48"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145319" h="81156">
                <a:moveTo>
                  <a:pt x="1406" y="74406"/>
                </a:moveTo>
                <a:lnTo>
                  <a:pt x="5625" y="74088"/>
                </a:lnTo>
                <a:cubicBezTo>
                  <a:pt x="10788" y="73780"/>
                  <a:pt x="12194" y="72056"/>
                  <a:pt x="12511"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6941" y="0"/>
                </a:cubicBezTo>
                <a:cubicBezTo>
                  <a:pt x="68046" y="0"/>
                  <a:pt x="75867" y="5017"/>
                  <a:pt x="79777" y="14571"/>
                </a:cubicBezTo>
                <a:cubicBezTo>
                  <a:pt x="89784" y="4074"/>
                  <a:pt x="99175" y="0"/>
                  <a:pt x="109182" y="0"/>
                </a:cubicBezTo>
                <a:cubicBezTo>
                  <a:pt x="124515" y="0"/>
                  <a:pt x="133896" y="10025"/>
                  <a:pt x="133896" y="26946"/>
                </a:cubicBezTo>
                <a:lnTo>
                  <a:pt x="133896" y="56088"/>
                </a:lnTo>
                <a:cubicBezTo>
                  <a:pt x="133896" y="61568"/>
                  <a:pt x="133896" y="65642"/>
                  <a:pt x="134214" y="68618"/>
                </a:cubicBezTo>
                <a:cubicBezTo>
                  <a:pt x="134522" y="72065"/>
                  <a:pt x="135938" y="73789"/>
                  <a:pt x="141254" y="74098"/>
                </a:cubicBezTo>
                <a:lnTo>
                  <a:pt x="145319" y="74415"/>
                </a:lnTo>
                <a:lnTo>
                  <a:pt x="145319" y="81156"/>
                </a:lnTo>
                <a:lnTo>
                  <a:pt x="105898" y="81156"/>
                </a:lnTo>
                <a:lnTo>
                  <a:pt x="105898" y="74415"/>
                </a:lnTo>
                <a:lnTo>
                  <a:pt x="109962" y="74098"/>
                </a:lnTo>
                <a:cubicBezTo>
                  <a:pt x="115125" y="73789"/>
                  <a:pt x="116531" y="72065"/>
                  <a:pt x="116849" y="68618"/>
                </a:cubicBezTo>
                <a:cubicBezTo>
                  <a:pt x="117157" y="65642"/>
                  <a:pt x="117157" y="61568"/>
                  <a:pt x="117157" y="56088"/>
                </a:cubicBezTo>
                <a:lnTo>
                  <a:pt x="117157" y="30240"/>
                </a:lnTo>
                <a:cubicBezTo>
                  <a:pt x="117157" y="17710"/>
                  <a:pt x="111840" y="12693"/>
                  <a:pt x="102922" y="12693"/>
                </a:cubicBezTo>
                <a:cubicBezTo>
                  <a:pt x="96816" y="12693"/>
                  <a:pt x="90093" y="15197"/>
                  <a:pt x="81492" y="22247"/>
                </a:cubicBezTo>
                <a:cubicBezTo>
                  <a:pt x="81646" y="23027"/>
                  <a:pt x="81809" y="24751"/>
                  <a:pt x="81809" y="27100"/>
                </a:cubicBezTo>
                <a:lnTo>
                  <a:pt x="81809" y="56079"/>
                </a:lnTo>
                <a:cubicBezTo>
                  <a:pt x="81809" y="61559"/>
                  <a:pt x="81809" y="65633"/>
                  <a:pt x="82118" y="68608"/>
                </a:cubicBezTo>
                <a:cubicBezTo>
                  <a:pt x="82435" y="72056"/>
                  <a:pt x="83678" y="73780"/>
                  <a:pt x="89004" y="74088"/>
                </a:cubicBezTo>
                <a:lnTo>
                  <a:pt x="93069" y="74406"/>
                </a:lnTo>
                <a:lnTo>
                  <a:pt x="93069" y="81147"/>
                </a:lnTo>
                <a:lnTo>
                  <a:pt x="53811" y="81147"/>
                </a:lnTo>
                <a:lnTo>
                  <a:pt x="53811" y="74406"/>
                </a:lnTo>
                <a:lnTo>
                  <a:pt x="57875" y="74088"/>
                </a:lnTo>
                <a:cubicBezTo>
                  <a:pt x="63038" y="73780"/>
                  <a:pt x="64444" y="72056"/>
                  <a:pt x="64762" y="68608"/>
                </a:cubicBezTo>
                <a:cubicBezTo>
                  <a:pt x="65079" y="65633"/>
                  <a:pt x="65079" y="61559"/>
                  <a:pt x="65079" y="56079"/>
                </a:cubicBezTo>
                <a:lnTo>
                  <a:pt x="65079" y="30231"/>
                </a:lnTo>
                <a:cubicBezTo>
                  <a:pt x="65079" y="17855"/>
                  <a:pt x="60071" y="12684"/>
                  <a:pt x="50690" y="12684"/>
                </a:cubicBezTo>
                <a:cubicBezTo>
                  <a:pt x="45682" y="12684"/>
                  <a:pt x="37861" y="14879"/>
                  <a:pt x="29732" y="22237"/>
                </a:cubicBezTo>
                <a:lnTo>
                  <a:pt x="29732" y="56079"/>
                </a:lnTo>
                <a:cubicBezTo>
                  <a:pt x="29732" y="61559"/>
                  <a:pt x="29732" y="65633"/>
                  <a:pt x="30040" y="68608"/>
                </a:cubicBezTo>
                <a:cubicBezTo>
                  <a:pt x="30358" y="72056"/>
                  <a:pt x="31601" y="73780"/>
                  <a:pt x="36763" y="74088"/>
                </a:cubicBezTo>
                <a:lnTo>
                  <a:pt x="40828" y="74406"/>
                </a:lnTo>
                <a:lnTo>
                  <a:pt x="40828" y="81147"/>
                </a:lnTo>
                <a:lnTo>
                  <a:pt x="1406" y="81147"/>
                </a:lnTo>
                <a:lnTo>
                  <a:pt x="1406"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5" name="Freeform: Shape 14">
            <a:extLst>
              <a:ext uri="{FF2B5EF4-FFF2-40B4-BE49-F238E27FC236}">
                <a16:creationId xmlns:a16="http://schemas.microsoft.com/office/drawing/2014/main" id="{9B822C29-BB52-82BE-7415-14FDDA9F81B3}"/>
              </a:ext>
            </a:extLst>
          </xdr:cNvPr>
          <xdr:cNvSpPr/>
        </xdr:nvSpPr>
        <xdr:spPr>
          <a:xfrm>
            <a:off x="1463638" y="6587990"/>
            <a:ext cx="86191" cy="120468"/>
          </a:xfrm>
          <a:custGeom>
            <a:avLst/>
            <a:gdLst>
              <a:gd name="connsiteX0" fmla="*/ 41454 w 86191"/>
              <a:gd name="connsiteY0" fmla="*/ 120469 h 120468"/>
              <a:gd name="connsiteX1" fmla="*/ 12829 w 86191"/>
              <a:gd name="connsiteY1" fmla="*/ 115769 h 120468"/>
              <a:gd name="connsiteX2" fmla="*/ 12829 w 86191"/>
              <a:gd name="connsiteY2" fmla="*/ 27881 h 120468"/>
              <a:gd name="connsiteX3" fmla="*/ 12357 w 86191"/>
              <a:gd name="connsiteY3" fmla="*/ 15034 h 120468"/>
              <a:gd name="connsiteX4" fmla="*/ 4536 w 86191"/>
              <a:gd name="connsiteY4" fmla="*/ 9554 h 120468"/>
              <a:gd name="connsiteX5" fmla="*/ 0 w 86191"/>
              <a:gd name="connsiteY5" fmla="*/ 9082 h 120468"/>
              <a:gd name="connsiteX6" fmla="*/ 0 w 86191"/>
              <a:gd name="connsiteY6" fmla="*/ 2350 h 120468"/>
              <a:gd name="connsiteX7" fmla="*/ 29723 w 86191"/>
              <a:gd name="connsiteY7" fmla="*/ 0 h 120468"/>
              <a:gd name="connsiteX8" fmla="*/ 29723 w 86191"/>
              <a:gd name="connsiteY8" fmla="*/ 49193 h 120468"/>
              <a:gd name="connsiteX9" fmla="*/ 55535 w 86191"/>
              <a:gd name="connsiteY9" fmla="*/ 37443 h 120468"/>
              <a:gd name="connsiteX10" fmla="*/ 86192 w 86191"/>
              <a:gd name="connsiteY10" fmla="*/ 75513 h 120468"/>
              <a:gd name="connsiteX11" fmla="*/ 41454 w 86191"/>
              <a:gd name="connsiteY11" fmla="*/ 120469 h 120468"/>
              <a:gd name="connsiteX12" fmla="*/ 49746 w 86191"/>
              <a:gd name="connsiteY12" fmla="*/ 49655 h 120468"/>
              <a:gd name="connsiteX13" fmla="*/ 29723 w 86191"/>
              <a:gd name="connsiteY13" fmla="*/ 58111 h 120468"/>
              <a:gd name="connsiteX14" fmla="*/ 29723 w 86191"/>
              <a:gd name="connsiteY14" fmla="*/ 106832 h 120468"/>
              <a:gd name="connsiteX15" fmla="*/ 43803 w 86191"/>
              <a:gd name="connsiteY15" fmla="*/ 110126 h 120468"/>
              <a:gd name="connsiteX16" fmla="*/ 68518 w 86191"/>
              <a:gd name="connsiteY16" fmla="*/ 78951 h 120468"/>
              <a:gd name="connsiteX17" fmla="*/ 49746 w 86191"/>
              <a:gd name="connsiteY17" fmla="*/ 49655 h 1204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86191" h="120468">
                <a:moveTo>
                  <a:pt x="41454" y="120469"/>
                </a:moveTo>
                <a:cubicBezTo>
                  <a:pt x="34105" y="120469"/>
                  <a:pt x="22056" y="118899"/>
                  <a:pt x="12829" y="115769"/>
                </a:cubicBezTo>
                <a:lnTo>
                  <a:pt x="12829" y="27881"/>
                </a:lnTo>
                <a:cubicBezTo>
                  <a:pt x="12829" y="21611"/>
                  <a:pt x="12829" y="18010"/>
                  <a:pt x="12357" y="15034"/>
                </a:cubicBezTo>
                <a:cubicBezTo>
                  <a:pt x="11885" y="12058"/>
                  <a:pt x="10951" y="10016"/>
                  <a:pt x="4536" y="9554"/>
                </a:cubicBezTo>
                <a:lnTo>
                  <a:pt x="0" y="9082"/>
                </a:lnTo>
                <a:lnTo>
                  <a:pt x="0" y="2350"/>
                </a:lnTo>
                <a:lnTo>
                  <a:pt x="29723" y="0"/>
                </a:lnTo>
                <a:lnTo>
                  <a:pt x="29723" y="49193"/>
                </a:lnTo>
                <a:cubicBezTo>
                  <a:pt x="38478" y="40737"/>
                  <a:pt x="47088" y="37443"/>
                  <a:pt x="55535" y="37443"/>
                </a:cubicBezTo>
                <a:cubicBezTo>
                  <a:pt x="71494" y="37443"/>
                  <a:pt x="86192" y="48567"/>
                  <a:pt x="86192" y="75513"/>
                </a:cubicBezTo>
                <a:cubicBezTo>
                  <a:pt x="86192" y="103239"/>
                  <a:pt x="65859" y="120469"/>
                  <a:pt x="41454" y="120469"/>
                </a:cubicBezTo>
                <a:moveTo>
                  <a:pt x="49746" y="49655"/>
                </a:moveTo>
                <a:cubicBezTo>
                  <a:pt x="43958" y="49655"/>
                  <a:pt x="37861" y="51533"/>
                  <a:pt x="29723" y="58111"/>
                </a:cubicBezTo>
                <a:lnTo>
                  <a:pt x="29723" y="106832"/>
                </a:lnTo>
                <a:cubicBezTo>
                  <a:pt x="35039" y="109182"/>
                  <a:pt x="40356" y="110126"/>
                  <a:pt x="43803" y="110126"/>
                </a:cubicBezTo>
                <a:cubicBezTo>
                  <a:pt x="57721" y="110126"/>
                  <a:pt x="68518" y="99792"/>
                  <a:pt x="68518" y="78951"/>
                </a:cubicBezTo>
                <a:cubicBezTo>
                  <a:pt x="68518" y="57957"/>
                  <a:pt x="60534" y="49655"/>
                  <a:pt x="49746" y="4965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6" name="Freeform: Shape 15">
            <a:extLst>
              <a:ext uri="{FF2B5EF4-FFF2-40B4-BE49-F238E27FC236}">
                <a16:creationId xmlns:a16="http://schemas.microsoft.com/office/drawing/2014/main" id="{B7FB5E44-6A18-4978-707F-9288A24E09D4}"/>
              </a:ext>
            </a:extLst>
          </xdr:cNvPr>
          <xdr:cNvSpPr/>
        </xdr:nvSpPr>
        <xdr:spPr>
          <a:xfrm>
            <a:off x="1556870" y="6588770"/>
            <a:ext cx="40981" cy="117810"/>
          </a:xfrm>
          <a:custGeom>
            <a:avLst/>
            <a:gdLst>
              <a:gd name="connsiteX0" fmla="*/ 1406 w 40981"/>
              <a:gd name="connsiteY0" fmla="*/ 111069 h 117810"/>
              <a:gd name="connsiteX1" fmla="*/ 5634 w 40981"/>
              <a:gd name="connsiteY1" fmla="*/ 110752 h 117810"/>
              <a:gd name="connsiteX2" fmla="*/ 12520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2 w 40981"/>
              <a:gd name="connsiteY9" fmla="*/ 37598 h 117810"/>
              <a:gd name="connsiteX10" fmla="*/ 29722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0 w 40981"/>
              <a:gd name="connsiteY17" fmla="*/ 21149 h 117810"/>
              <a:gd name="connsiteX18" fmla="*/ 7503 w 40981"/>
              <a:gd name="connsiteY18" fmla="*/ 10806 h 117810"/>
              <a:gd name="connsiteX19" fmla="*/ 19706 w 40981"/>
              <a:gd name="connsiteY19" fmla="*/ 0 h 117810"/>
              <a:gd name="connsiteX20" fmla="*/ 31283 w 40981"/>
              <a:gd name="connsiteY20" fmla="*/ 10343 h 117810"/>
              <a:gd name="connsiteX21" fmla="*/ 19080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0"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2" y="37598"/>
                </a:lnTo>
                <a:lnTo>
                  <a:pt x="29722" y="92742"/>
                </a:lnTo>
                <a:cubicBezTo>
                  <a:pt x="29722" y="98222"/>
                  <a:pt x="29722" y="102296"/>
                  <a:pt x="30031" y="105272"/>
                </a:cubicBezTo>
                <a:cubicBezTo>
                  <a:pt x="30339" y="108719"/>
                  <a:pt x="31591" y="110443"/>
                  <a:pt x="36917" y="110752"/>
                </a:cubicBezTo>
                <a:lnTo>
                  <a:pt x="40982" y="111069"/>
                </a:lnTo>
                <a:lnTo>
                  <a:pt x="40982" y="117810"/>
                </a:lnTo>
                <a:lnTo>
                  <a:pt x="1406" y="117810"/>
                </a:lnTo>
                <a:lnTo>
                  <a:pt x="1406" y="111069"/>
                </a:lnTo>
                <a:close/>
                <a:moveTo>
                  <a:pt x="19080" y="21149"/>
                </a:moveTo>
                <a:cubicBezTo>
                  <a:pt x="11105" y="21149"/>
                  <a:pt x="7503" y="16140"/>
                  <a:pt x="7503" y="10806"/>
                </a:cubicBezTo>
                <a:cubicBezTo>
                  <a:pt x="7503" y="4854"/>
                  <a:pt x="11568" y="0"/>
                  <a:pt x="19706" y="0"/>
                </a:cubicBezTo>
                <a:cubicBezTo>
                  <a:pt x="27681" y="0"/>
                  <a:pt x="31283" y="5171"/>
                  <a:pt x="31283" y="10343"/>
                </a:cubicBezTo>
                <a:cubicBezTo>
                  <a:pt x="31283" y="16295"/>
                  <a:pt x="27055" y="21149"/>
                  <a:pt x="19080"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7" name="Freeform: Shape 16">
            <a:extLst>
              <a:ext uri="{FF2B5EF4-FFF2-40B4-BE49-F238E27FC236}">
                <a16:creationId xmlns:a16="http://schemas.microsoft.com/office/drawing/2014/main" id="{2E45656C-E40D-DF73-D894-1EBC1677931B}"/>
              </a:ext>
            </a:extLst>
          </xdr:cNvPr>
          <xdr:cNvSpPr/>
        </xdr:nvSpPr>
        <xdr:spPr>
          <a:xfrm>
            <a:off x="1605636" y="6625433"/>
            <a:ext cx="93858" cy="81156"/>
          </a:xfrm>
          <a:custGeom>
            <a:avLst/>
            <a:gdLst>
              <a:gd name="connsiteX0" fmla="*/ 54627 w 93858"/>
              <a:gd name="connsiteY0" fmla="*/ 74406 h 81156"/>
              <a:gd name="connsiteX1" fmla="*/ 58692 w 93858"/>
              <a:gd name="connsiteY1" fmla="*/ 74088 h 81156"/>
              <a:gd name="connsiteX2" fmla="*/ 65415 w 93858"/>
              <a:gd name="connsiteY2" fmla="*/ 68608 h 81156"/>
              <a:gd name="connsiteX3" fmla="*/ 65723 w 93858"/>
              <a:gd name="connsiteY3" fmla="*/ 56079 h 81156"/>
              <a:gd name="connsiteX4" fmla="*/ 65723 w 93858"/>
              <a:gd name="connsiteY4" fmla="*/ 30231 h 81156"/>
              <a:gd name="connsiteX5" fmla="*/ 51016 w 93858"/>
              <a:gd name="connsiteY5" fmla="*/ 12684 h 81156"/>
              <a:gd name="connsiteX6" fmla="*/ 29741 w 93858"/>
              <a:gd name="connsiteY6" fmla="*/ 22237 h 81156"/>
              <a:gd name="connsiteX7" fmla="*/ 29741 w 93858"/>
              <a:gd name="connsiteY7" fmla="*/ 56079 h 81156"/>
              <a:gd name="connsiteX8" fmla="*/ 30049 w 93858"/>
              <a:gd name="connsiteY8" fmla="*/ 68608 h 81156"/>
              <a:gd name="connsiteX9" fmla="*/ 36772 w 93858"/>
              <a:gd name="connsiteY9" fmla="*/ 74088 h 81156"/>
              <a:gd name="connsiteX10" fmla="*/ 40837 w 93858"/>
              <a:gd name="connsiteY10" fmla="*/ 74406 h 81156"/>
              <a:gd name="connsiteX11" fmla="*/ 40837 w 93858"/>
              <a:gd name="connsiteY11" fmla="*/ 81147 h 81156"/>
              <a:gd name="connsiteX12" fmla="*/ 1415 w 93858"/>
              <a:gd name="connsiteY12" fmla="*/ 81147 h 81156"/>
              <a:gd name="connsiteX13" fmla="*/ 1415 w 93858"/>
              <a:gd name="connsiteY13" fmla="*/ 74406 h 81156"/>
              <a:gd name="connsiteX14" fmla="*/ 5634 w 93858"/>
              <a:gd name="connsiteY14" fmla="*/ 74088 h 81156"/>
              <a:gd name="connsiteX15" fmla="*/ 12520 w 93858"/>
              <a:gd name="connsiteY15" fmla="*/ 68608 h 81156"/>
              <a:gd name="connsiteX16" fmla="*/ 12829 w 93858"/>
              <a:gd name="connsiteY16" fmla="*/ 56079 h 81156"/>
              <a:gd name="connsiteX17" fmla="*/ 12829 w 93858"/>
              <a:gd name="connsiteY17" fmla="*/ 28824 h 81156"/>
              <a:gd name="connsiteX18" fmla="*/ 12357 w 93858"/>
              <a:gd name="connsiteY18" fmla="*/ 15977 h 81156"/>
              <a:gd name="connsiteX19" fmla="*/ 4536 w 93858"/>
              <a:gd name="connsiteY19" fmla="*/ 10497 h 81156"/>
              <a:gd name="connsiteX20" fmla="*/ 0 w 93858"/>
              <a:gd name="connsiteY20" fmla="*/ 10025 h 81156"/>
              <a:gd name="connsiteX21" fmla="*/ 0 w 93858"/>
              <a:gd name="connsiteY21" fmla="*/ 3293 h 81156"/>
              <a:gd name="connsiteX22" fmla="*/ 29096 w 93858"/>
              <a:gd name="connsiteY22" fmla="*/ 944 h 81156"/>
              <a:gd name="connsiteX23" fmla="*/ 29096 w 93858"/>
              <a:gd name="connsiteY23" fmla="*/ 13791 h 81156"/>
              <a:gd name="connsiteX24" fmla="*/ 57413 w 93858"/>
              <a:gd name="connsiteY24" fmla="*/ 0 h 81156"/>
              <a:gd name="connsiteX25" fmla="*/ 82599 w 93858"/>
              <a:gd name="connsiteY25" fmla="*/ 27418 h 81156"/>
              <a:gd name="connsiteX26" fmla="*/ 82599 w 93858"/>
              <a:gd name="connsiteY26" fmla="*/ 56088 h 81156"/>
              <a:gd name="connsiteX27" fmla="*/ 82907 w 93858"/>
              <a:gd name="connsiteY27" fmla="*/ 68618 h 81156"/>
              <a:gd name="connsiteX28" fmla="*/ 89793 w 93858"/>
              <a:gd name="connsiteY28" fmla="*/ 74098 h 81156"/>
              <a:gd name="connsiteX29" fmla="*/ 93858 w 93858"/>
              <a:gd name="connsiteY29" fmla="*/ 74415 h 81156"/>
              <a:gd name="connsiteX30" fmla="*/ 93858 w 93858"/>
              <a:gd name="connsiteY30" fmla="*/ 81156 h 81156"/>
              <a:gd name="connsiteX31" fmla="*/ 54600 w 93858"/>
              <a:gd name="connsiteY31" fmla="*/ 81156 h 81156"/>
              <a:gd name="connsiteX32" fmla="*/ 54600 w 93858"/>
              <a:gd name="connsiteY32"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56">
                <a:moveTo>
                  <a:pt x="54627" y="74406"/>
                </a:moveTo>
                <a:lnTo>
                  <a:pt x="58692" y="74088"/>
                </a:lnTo>
                <a:cubicBezTo>
                  <a:pt x="63700" y="73780"/>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47"/>
                </a:lnTo>
                <a:lnTo>
                  <a:pt x="1415" y="81147"/>
                </a:lnTo>
                <a:lnTo>
                  <a:pt x="1415" y="74406"/>
                </a:lnTo>
                <a:lnTo>
                  <a:pt x="5634" y="74088"/>
                </a:lnTo>
                <a:cubicBezTo>
                  <a:pt x="10797" y="73780"/>
                  <a:pt x="12203" y="72056"/>
                  <a:pt x="12520"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56"/>
                </a:lnTo>
                <a:lnTo>
                  <a:pt x="54600" y="81156"/>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8" name="Freeform: Shape 17">
            <a:extLst>
              <a:ext uri="{FF2B5EF4-FFF2-40B4-BE49-F238E27FC236}">
                <a16:creationId xmlns:a16="http://schemas.microsoft.com/office/drawing/2014/main" id="{FAD1FE9A-092F-722F-C0FE-F44702E3997F}"/>
              </a:ext>
            </a:extLst>
          </xdr:cNvPr>
          <xdr:cNvSpPr/>
        </xdr:nvSpPr>
        <xdr:spPr>
          <a:xfrm>
            <a:off x="1705945" y="6625424"/>
            <a:ext cx="73208" cy="82870"/>
          </a:xfrm>
          <a:custGeom>
            <a:avLst/>
            <a:gdLst>
              <a:gd name="connsiteX0" fmla="*/ 0 w 73208"/>
              <a:gd name="connsiteY0" fmla="*/ 63292 h 82870"/>
              <a:gd name="connsiteX1" fmla="*/ 12049 w 73208"/>
              <a:gd name="connsiteY1" fmla="*/ 44647 h 82870"/>
              <a:gd name="connsiteX2" fmla="*/ 44901 w 73208"/>
              <a:gd name="connsiteY2" fmla="*/ 34776 h 82870"/>
              <a:gd name="connsiteX3" fmla="*/ 44901 w 73208"/>
              <a:gd name="connsiteY3" fmla="*/ 31492 h 82870"/>
              <a:gd name="connsiteX4" fmla="*/ 26438 w 73208"/>
              <a:gd name="connsiteY4" fmla="*/ 12067 h 82870"/>
              <a:gd name="connsiteX5" fmla="*/ 5788 w 73208"/>
              <a:gd name="connsiteY5" fmla="*/ 15823 h 82870"/>
              <a:gd name="connsiteX6" fmla="*/ 4854 w 73208"/>
              <a:gd name="connsiteY6" fmla="*/ 8773 h 82870"/>
              <a:gd name="connsiteX7" fmla="*/ 32072 w 73208"/>
              <a:gd name="connsiteY7" fmla="*/ 0 h 82870"/>
              <a:gd name="connsiteX8" fmla="*/ 61632 w 73208"/>
              <a:gd name="connsiteY8" fmla="*/ 29142 h 82870"/>
              <a:gd name="connsiteX9" fmla="*/ 61323 w 73208"/>
              <a:gd name="connsiteY9" fmla="*/ 65642 h 82870"/>
              <a:gd name="connsiteX10" fmla="*/ 69298 w 73208"/>
              <a:gd name="connsiteY10" fmla="*/ 73789 h 82870"/>
              <a:gd name="connsiteX11" fmla="*/ 73208 w 73208"/>
              <a:gd name="connsiteY11" fmla="*/ 73471 h 82870"/>
              <a:gd name="connsiteX12" fmla="*/ 73208 w 73208"/>
              <a:gd name="connsiteY12" fmla="*/ 79741 h 82870"/>
              <a:gd name="connsiteX13" fmla="*/ 58347 w 73208"/>
              <a:gd name="connsiteY13" fmla="*/ 82717 h 82870"/>
              <a:gd name="connsiteX14" fmla="*/ 45836 w 73208"/>
              <a:gd name="connsiteY14" fmla="*/ 71593 h 82870"/>
              <a:gd name="connsiteX15" fmla="*/ 22219 w 73208"/>
              <a:gd name="connsiteY15" fmla="*/ 82871 h 82870"/>
              <a:gd name="connsiteX16" fmla="*/ 0 w 73208"/>
              <a:gd name="connsiteY16" fmla="*/ 63292 h 82870"/>
              <a:gd name="connsiteX17" fmla="*/ 44892 w 73208"/>
              <a:gd name="connsiteY17" fmla="*/ 63918 h 82870"/>
              <a:gd name="connsiteX18" fmla="*/ 44892 w 73208"/>
              <a:gd name="connsiteY18" fmla="*/ 45119 h 82870"/>
              <a:gd name="connsiteX19" fmla="*/ 22364 w 73208"/>
              <a:gd name="connsiteY19" fmla="*/ 49510 h 82870"/>
              <a:gd name="connsiteX20" fmla="*/ 16268 w 73208"/>
              <a:gd name="connsiteY20" fmla="*/ 59853 h 82870"/>
              <a:gd name="connsiteX21" fmla="*/ 28316 w 73208"/>
              <a:gd name="connsiteY21" fmla="*/ 71757 h 82870"/>
              <a:gd name="connsiteX22" fmla="*/ 44892 w 73208"/>
              <a:gd name="connsiteY22" fmla="*/ 63918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208" h="82870">
                <a:moveTo>
                  <a:pt x="0" y="63292"/>
                </a:moveTo>
                <a:cubicBezTo>
                  <a:pt x="0" y="55770"/>
                  <a:pt x="3130" y="49510"/>
                  <a:pt x="12049" y="44647"/>
                </a:cubicBezTo>
                <a:cubicBezTo>
                  <a:pt x="20178" y="40265"/>
                  <a:pt x="29097" y="37598"/>
                  <a:pt x="44901" y="34776"/>
                </a:cubicBezTo>
                <a:lnTo>
                  <a:pt x="44901" y="31492"/>
                </a:lnTo>
                <a:cubicBezTo>
                  <a:pt x="44901" y="17864"/>
                  <a:pt x="39113" y="12067"/>
                  <a:pt x="26438" y="12067"/>
                </a:cubicBezTo>
                <a:cubicBezTo>
                  <a:pt x="20495" y="12067"/>
                  <a:pt x="13301" y="13165"/>
                  <a:pt x="5788" y="15823"/>
                </a:cubicBezTo>
                <a:lnTo>
                  <a:pt x="4854" y="8773"/>
                </a:lnTo>
                <a:cubicBezTo>
                  <a:pt x="11894" y="3130"/>
                  <a:pt x="22056" y="0"/>
                  <a:pt x="32072" y="0"/>
                </a:cubicBezTo>
                <a:cubicBezTo>
                  <a:pt x="52568" y="0"/>
                  <a:pt x="61632" y="10806"/>
                  <a:pt x="61632" y="29142"/>
                </a:cubicBezTo>
                <a:cubicBezTo>
                  <a:pt x="61632" y="43241"/>
                  <a:pt x="61323" y="52486"/>
                  <a:pt x="61323" y="65642"/>
                </a:cubicBezTo>
                <a:cubicBezTo>
                  <a:pt x="61323" y="71285"/>
                  <a:pt x="63355" y="73789"/>
                  <a:pt x="69298" y="73789"/>
                </a:cubicBezTo>
                <a:cubicBezTo>
                  <a:pt x="70396" y="73789"/>
                  <a:pt x="71330" y="73789"/>
                  <a:pt x="73208" y="73471"/>
                </a:cubicBezTo>
                <a:lnTo>
                  <a:pt x="73208" y="79741"/>
                </a:lnTo>
                <a:cubicBezTo>
                  <a:pt x="67892" y="82091"/>
                  <a:pt x="62729" y="82717"/>
                  <a:pt x="58347" y="82717"/>
                </a:cubicBezTo>
                <a:cubicBezTo>
                  <a:pt x="52713" y="82717"/>
                  <a:pt x="46925" y="80993"/>
                  <a:pt x="45836" y="71593"/>
                </a:cubicBezTo>
                <a:cubicBezTo>
                  <a:pt x="39739" y="78489"/>
                  <a:pt x="31446" y="82871"/>
                  <a:pt x="22219" y="82871"/>
                </a:cubicBezTo>
                <a:cubicBezTo>
                  <a:pt x="9381" y="82880"/>
                  <a:pt x="0" y="74887"/>
                  <a:pt x="0" y="63292"/>
                </a:cubicBezTo>
                <a:moveTo>
                  <a:pt x="44892" y="63918"/>
                </a:moveTo>
                <a:lnTo>
                  <a:pt x="44892" y="45119"/>
                </a:lnTo>
                <a:cubicBezTo>
                  <a:pt x="31755" y="46525"/>
                  <a:pt x="26429" y="47469"/>
                  <a:pt x="22364" y="49510"/>
                </a:cubicBezTo>
                <a:cubicBezTo>
                  <a:pt x="18300" y="51543"/>
                  <a:pt x="16268" y="55154"/>
                  <a:pt x="16268" y="59853"/>
                </a:cubicBezTo>
                <a:cubicBezTo>
                  <a:pt x="16268" y="67529"/>
                  <a:pt x="22056" y="71757"/>
                  <a:pt x="28316" y="71757"/>
                </a:cubicBezTo>
                <a:cubicBezTo>
                  <a:pt x="33470" y="71757"/>
                  <a:pt x="39412" y="69407"/>
                  <a:pt x="44892" y="63918"/>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9" name="Freeform: Shape 18">
            <a:extLst>
              <a:ext uri="{FF2B5EF4-FFF2-40B4-BE49-F238E27FC236}">
                <a16:creationId xmlns:a16="http://schemas.microsoft.com/office/drawing/2014/main" id="{6880746B-968B-5287-B9A5-CE095F174435}"/>
              </a:ext>
            </a:extLst>
          </xdr:cNvPr>
          <xdr:cNvSpPr/>
        </xdr:nvSpPr>
        <xdr:spPr>
          <a:xfrm>
            <a:off x="1779144" y="6608522"/>
            <a:ext cx="56623" cy="99945"/>
          </a:xfrm>
          <a:custGeom>
            <a:avLst/>
            <a:gdLst>
              <a:gd name="connsiteX0" fmla="*/ 12357 w 56623"/>
              <a:gd name="connsiteY0" fmla="*/ 77382 h 99945"/>
              <a:gd name="connsiteX1" fmla="*/ 12357 w 56623"/>
              <a:gd name="connsiteY1" fmla="*/ 29287 h 99945"/>
              <a:gd name="connsiteX2" fmla="*/ 0 w 56623"/>
              <a:gd name="connsiteY2" fmla="*/ 29287 h 99945"/>
              <a:gd name="connsiteX3" fmla="*/ 0 w 56623"/>
              <a:gd name="connsiteY3" fmla="*/ 22083 h 99945"/>
              <a:gd name="connsiteX4" fmla="*/ 13137 w 56623"/>
              <a:gd name="connsiteY4" fmla="*/ 18953 h 99945"/>
              <a:gd name="connsiteX5" fmla="*/ 17828 w 56623"/>
              <a:gd name="connsiteY5" fmla="*/ 0 h 99945"/>
              <a:gd name="connsiteX6" fmla="*/ 29251 w 56623"/>
              <a:gd name="connsiteY6" fmla="*/ 0 h 99945"/>
              <a:gd name="connsiteX7" fmla="*/ 29251 w 56623"/>
              <a:gd name="connsiteY7" fmla="*/ 20205 h 99945"/>
              <a:gd name="connsiteX8" fmla="*/ 54745 w 56623"/>
              <a:gd name="connsiteY8" fmla="*/ 20205 h 99945"/>
              <a:gd name="connsiteX9" fmla="*/ 54745 w 56623"/>
              <a:gd name="connsiteY9" fmla="*/ 29287 h 99945"/>
              <a:gd name="connsiteX10" fmla="*/ 29251 w 56623"/>
              <a:gd name="connsiteY10" fmla="*/ 29287 h 99945"/>
              <a:gd name="connsiteX11" fmla="*/ 29251 w 56623"/>
              <a:gd name="connsiteY11" fmla="*/ 75186 h 99945"/>
              <a:gd name="connsiteX12" fmla="*/ 42388 w 56623"/>
              <a:gd name="connsiteY12" fmla="*/ 88342 h 99945"/>
              <a:gd name="connsiteX13" fmla="*/ 55843 w 56623"/>
              <a:gd name="connsiteY13" fmla="*/ 85683 h 99945"/>
              <a:gd name="connsiteX14" fmla="*/ 56623 w 56623"/>
              <a:gd name="connsiteY14" fmla="*/ 93051 h 99945"/>
              <a:gd name="connsiteX15" fmla="*/ 34259 w 56623"/>
              <a:gd name="connsiteY15" fmla="*/ 99946 h 99945"/>
              <a:gd name="connsiteX16" fmla="*/ 12357 w 56623"/>
              <a:gd name="connsiteY16" fmla="*/ 77382 h 999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56623" h="99945">
                <a:moveTo>
                  <a:pt x="12357" y="77382"/>
                </a:moveTo>
                <a:lnTo>
                  <a:pt x="12357" y="29287"/>
                </a:lnTo>
                <a:lnTo>
                  <a:pt x="0" y="29287"/>
                </a:lnTo>
                <a:lnTo>
                  <a:pt x="0" y="22083"/>
                </a:lnTo>
                <a:lnTo>
                  <a:pt x="13137" y="18953"/>
                </a:lnTo>
                <a:lnTo>
                  <a:pt x="17828" y="0"/>
                </a:lnTo>
                <a:lnTo>
                  <a:pt x="29251" y="0"/>
                </a:lnTo>
                <a:lnTo>
                  <a:pt x="29251" y="20205"/>
                </a:lnTo>
                <a:lnTo>
                  <a:pt x="54745" y="20205"/>
                </a:lnTo>
                <a:lnTo>
                  <a:pt x="54745" y="29287"/>
                </a:lnTo>
                <a:lnTo>
                  <a:pt x="29251" y="29287"/>
                </a:lnTo>
                <a:lnTo>
                  <a:pt x="29251" y="75186"/>
                </a:lnTo>
                <a:cubicBezTo>
                  <a:pt x="29251" y="84431"/>
                  <a:pt x="33633" y="88342"/>
                  <a:pt x="42388" y="88342"/>
                </a:cubicBezTo>
                <a:cubicBezTo>
                  <a:pt x="45518" y="88342"/>
                  <a:pt x="50517" y="87562"/>
                  <a:pt x="55843" y="85683"/>
                </a:cubicBezTo>
                <a:lnTo>
                  <a:pt x="56623" y="93051"/>
                </a:lnTo>
                <a:cubicBezTo>
                  <a:pt x="49583" y="97750"/>
                  <a:pt x="41454" y="99946"/>
                  <a:pt x="34259" y="99946"/>
                </a:cubicBezTo>
                <a:cubicBezTo>
                  <a:pt x="23000" y="99937"/>
                  <a:pt x="12357" y="93985"/>
                  <a:pt x="12357" y="77382"/>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0" name="Freeform: Shape 19">
            <a:extLst>
              <a:ext uri="{FF2B5EF4-FFF2-40B4-BE49-F238E27FC236}">
                <a16:creationId xmlns:a16="http://schemas.microsoft.com/office/drawing/2014/main" id="{DEA32A74-8572-0F95-24CA-235BB055899D}"/>
              </a:ext>
            </a:extLst>
          </xdr:cNvPr>
          <xdr:cNvSpPr/>
        </xdr:nvSpPr>
        <xdr:spPr>
          <a:xfrm>
            <a:off x="1843906" y="6588770"/>
            <a:ext cx="40981" cy="117810"/>
          </a:xfrm>
          <a:custGeom>
            <a:avLst/>
            <a:gdLst>
              <a:gd name="connsiteX0" fmla="*/ 1406 w 40981"/>
              <a:gd name="connsiteY0" fmla="*/ 111069 h 117810"/>
              <a:gd name="connsiteX1" fmla="*/ 5634 w 40981"/>
              <a:gd name="connsiteY1" fmla="*/ 110752 h 117810"/>
              <a:gd name="connsiteX2" fmla="*/ 12520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3 w 40981"/>
              <a:gd name="connsiteY9" fmla="*/ 37598 h 117810"/>
              <a:gd name="connsiteX10" fmla="*/ 29723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9 w 40981"/>
              <a:gd name="connsiteY17" fmla="*/ 21149 h 117810"/>
              <a:gd name="connsiteX18" fmla="*/ 7512 w 40981"/>
              <a:gd name="connsiteY18" fmla="*/ 10806 h 117810"/>
              <a:gd name="connsiteX19" fmla="*/ 19715 w 40981"/>
              <a:gd name="connsiteY19" fmla="*/ 0 h 117810"/>
              <a:gd name="connsiteX20" fmla="*/ 31292 w 40981"/>
              <a:gd name="connsiteY20" fmla="*/ 10343 h 117810"/>
              <a:gd name="connsiteX21" fmla="*/ 19089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0"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3" y="37598"/>
                </a:lnTo>
                <a:lnTo>
                  <a:pt x="29723" y="92742"/>
                </a:lnTo>
                <a:cubicBezTo>
                  <a:pt x="29723" y="98222"/>
                  <a:pt x="29723" y="102296"/>
                  <a:pt x="30031" y="105272"/>
                </a:cubicBezTo>
                <a:cubicBezTo>
                  <a:pt x="30339" y="108719"/>
                  <a:pt x="31591" y="110443"/>
                  <a:pt x="36917" y="110752"/>
                </a:cubicBezTo>
                <a:lnTo>
                  <a:pt x="40982" y="111069"/>
                </a:lnTo>
                <a:lnTo>
                  <a:pt x="40982" y="117810"/>
                </a:lnTo>
                <a:lnTo>
                  <a:pt x="1406" y="117810"/>
                </a:lnTo>
                <a:lnTo>
                  <a:pt x="1406" y="111069"/>
                </a:lnTo>
                <a:close/>
                <a:moveTo>
                  <a:pt x="19089" y="21149"/>
                </a:moveTo>
                <a:cubicBezTo>
                  <a:pt x="11114" y="21149"/>
                  <a:pt x="7512" y="16140"/>
                  <a:pt x="7512" y="10806"/>
                </a:cubicBezTo>
                <a:cubicBezTo>
                  <a:pt x="7512" y="4854"/>
                  <a:pt x="11577" y="0"/>
                  <a:pt x="19715" y="0"/>
                </a:cubicBezTo>
                <a:cubicBezTo>
                  <a:pt x="27690" y="0"/>
                  <a:pt x="31292" y="5171"/>
                  <a:pt x="31292" y="10343"/>
                </a:cubicBezTo>
                <a:cubicBezTo>
                  <a:pt x="31283" y="16295"/>
                  <a:pt x="27064" y="21149"/>
                  <a:pt x="19089"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1" name="Freeform: Shape 20">
            <a:extLst>
              <a:ext uri="{FF2B5EF4-FFF2-40B4-BE49-F238E27FC236}">
                <a16:creationId xmlns:a16="http://schemas.microsoft.com/office/drawing/2014/main" id="{8DEEE429-83E4-A3D1-949B-1A8EFDDAEE76}"/>
              </a:ext>
            </a:extLst>
          </xdr:cNvPr>
          <xdr:cNvSpPr/>
        </xdr:nvSpPr>
        <xdr:spPr>
          <a:xfrm>
            <a:off x="1889107" y="6625424"/>
            <a:ext cx="78053" cy="83034"/>
          </a:xfrm>
          <a:custGeom>
            <a:avLst/>
            <a:gdLst>
              <a:gd name="connsiteX0" fmla="*/ 37543 w 78053"/>
              <a:gd name="connsiteY0" fmla="*/ 83034 h 83034"/>
              <a:gd name="connsiteX1" fmla="*/ 0 w 78053"/>
              <a:gd name="connsiteY1" fmla="*/ 42143 h 83034"/>
              <a:gd name="connsiteX2" fmla="*/ 40828 w 78053"/>
              <a:gd name="connsiteY2" fmla="*/ 0 h 83034"/>
              <a:gd name="connsiteX3" fmla="*/ 78053 w 78053"/>
              <a:gd name="connsiteY3" fmla="*/ 39167 h 83034"/>
              <a:gd name="connsiteX4" fmla="*/ 37543 w 78053"/>
              <a:gd name="connsiteY4" fmla="*/ 83034 h 83034"/>
              <a:gd name="connsiteX5" fmla="*/ 37543 w 78053"/>
              <a:gd name="connsiteY5" fmla="*/ 10497 h 83034"/>
              <a:gd name="connsiteX6" fmla="*/ 17365 w 78053"/>
              <a:gd name="connsiteY6" fmla="*/ 39639 h 83034"/>
              <a:gd name="connsiteX7" fmla="*/ 38487 w 78053"/>
              <a:gd name="connsiteY7" fmla="*/ 72537 h 83034"/>
              <a:gd name="connsiteX8" fmla="*/ 39739 w 78053"/>
              <a:gd name="connsiteY8" fmla="*/ 72537 h 83034"/>
              <a:gd name="connsiteX9" fmla="*/ 60389 w 78053"/>
              <a:gd name="connsiteY9" fmla="*/ 42306 h 83034"/>
              <a:gd name="connsiteX10" fmla="*/ 37543 w 78053"/>
              <a:gd name="connsiteY10" fmla="*/ 10497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53" h="83034">
                <a:moveTo>
                  <a:pt x="37543" y="83034"/>
                </a:moveTo>
                <a:cubicBezTo>
                  <a:pt x="16113" y="83034"/>
                  <a:pt x="0" y="67683"/>
                  <a:pt x="0" y="42143"/>
                </a:cubicBezTo>
                <a:cubicBezTo>
                  <a:pt x="0" y="15043"/>
                  <a:pt x="17365" y="0"/>
                  <a:pt x="40828" y="0"/>
                </a:cubicBezTo>
                <a:cubicBezTo>
                  <a:pt x="63664" y="0"/>
                  <a:pt x="78053" y="13945"/>
                  <a:pt x="78053" y="39167"/>
                </a:cubicBezTo>
                <a:cubicBezTo>
                  <a:pt x="78062" y="68463"/>
                  <a:pt x="57885" y="83034"/>
                  <a:pt x="37543" y="83034"/>
                </a:cubicBezTo>
                <a:moveTo>
                  <a:pt x="37543" y="10497"/>
                </a:moveTo>
                <a:cubicBezTo>
                  <a:pt x="25186" y="10497"/>
                  <a:pt x="17365" y="18645"/>
                  <a:pt x="17365" y="39639"/>
                </a:cubicBezTo>
                <a:cubicBezTo>
                  <a:pt x="17365" y="59536"/>
                  <a:pt x="26747" y="72537"/>
                  <a:pt x="38487" y="72537"/>
                </a:cubicBezTo>
                <a:lnTo>
                  <a:pt x="39739" y="72537"/>
                </a:lnTo>
                <a:cubicBezTo>
                  <a:pt x="50535" y="72537"/>
                  <a:pt x="60389" y="62983"/>
                  <a:pt x="60389" y="42306"/>
                </a:cubicBezTo>
                <a:cubicBezTo>
                  <a:pt x="60389" y="21466"/>
                  <a:pt x="52096" y="10497"/>
                  <a:pt x="37543" y="1049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2" name="Freeform: Shape 21">
            <a:extLst>
              <a:ext uri="{FF2B5EF4-FFF2-40B4-BE49-F238E27FC236}">
                <a16:creationId xmlns:a16="http://schemas.microsoft.com/office/drawing/2014/main" id="{A090EE5A-F193-DA73-7E1F-7B6E9F948399}"/>
              </a:ext>
            </a:extLst>
          </xdr:cNvPr>
          <xdr:cNvSpPr/>
        </xdr:nvSpPr>
        <xdr:spPr>
          <a:xfrm>
            <a:off x="1971043" y="6625433"/>
            <a:ext cx="93858" cy="81156"/>
          </a:xfrm>
          <a:custGeom>
            <a:avLst/>
            <a:gdLst>
              <a:gd name="connsiteX0" fmla="*/ 54627 w 93858"/>
              <a:gd name="connsiteY0" fmla="*/ 74406 h 81156"/>
              <a:gd name="connsiteX1" fmla="*/ 58692 w 93858"/>
              <a:gd name="connsiteY1" fmla="*/ 74088 h 81156"/>
              <a:gd name="connsiteX2" fmla="*/ 65415 w 93858"/>
              <a:gd name="connsiteY2" fmla="*/ 68608 h 81156"/>
              <a:gd name="connsiteX3" fmla="*/ 65723 w 93858"/>
              <a:gd name="connsiteY3" fmla="*/ 56079 h 81156"/>
              <a:gd name="connsiteX4" fmla="*/ 65723 w 93858"/>
              <a:gd name="connsiteY4" fmla="*/ 30231 h 81156"/>
              <a:gd name="connsiteX5" fmla="*/ 51016 w 93858"/>
              <a:gd name="connsiteY5" fmla="*/ 12684 h 81156"/>
              <a:gd name="connsiteX6" fmla="*/ 29741 w 93858"/>
              <a:gd name="connsiteY6" fmla="*/ 22237 h 81156"/>
              <a:gd name="connsiteX7" fmla="*/ 29741 w 93858"/>
              <a:gd name="connsiteY7" fmla="*/ 56079 h 81156"/>
              <a:gd name="connsiteX8" fmla="*/ 30049 w 93858"/>
              <a:gd name="connsiteY8" fmla="*/ 68608 h 81156"/>
              <a:gd name="connsiteX9" fmla="*/ 36772 w 93858"/>
              <a:gd name="connsiteY9" fmla="*/ 74088 h 81156"/>
              <a:gd name="connsiteX10" fmla="*/ 40837 w 93858"/>
              <a:gd name="connsiteY10" fmla="*/ 74406 h 81156"/>
              <a:gd name="connsiteX11" fmla="*/ 40837 w 93858"/>
              <a:gd name="connsiteY11" fmla="*/ 81147 h 81156"/>
              <a:gd name="connsiteX12" fmla="*/ 1415 w 93858"/>
              <a:gd name="connsiteY12" fmla="*/ 81147 h 81156"/>
              <a:gd name="connsiteX13" fmla="*/ 1415 w 93858"/>
              <a:gd name="connsiteY13" fmla="*/ 74406 h 81156"/>
              <a:gd name="connsiteX14" fmla="*/ 5634 w 93858"/>
              <a:gd name="connsiteY14" fmla="*/ 74088 h 81156"/>
              <a:gd name="connsiteX15" fmla="*/ 12520 w 93858"/>
              <a:gd name="connsiteY15" fmla="*/ 68608 h 81156"/>
              <a:gd name="connsiteX16" fmla="*/ 12829 w 93858"/>
              <a:gd name="connsiteY16" fmla="*/ 56079 h 81156"/>
              <a:gd name="connsiteX17" fmla="*/ 12829 w 93858"/>
              <a:gd name="connsiteY17" fmla="*/ 28824 h 81156"/>
              <a:gd name="connsiteX18" fmla="*/ 12357 w 93858"/>
              <a:gd name="connsiteY18" fmla="*/ 15977 h 81156"/>
              <a:gd name="connsiteX19" fmla="*/ 4536 w 93858"/>
              <a:gd name="connsiteY19" fmla="*/ 10497 h 81156"/>
              <a:gd name="connsiteX20" fmla="*/ 0 w 93858"/>
              <a:gd name="connsiteY20" fmla="*/ 10025 h 81156"/>
              <a:gd name="connsiteX21" fmla="*/ 0 w 93858"/>
              <a:gd name="connsiteY21" fmla="*/ 3293 h 81156"/>
              <a:gd name="connsiteX22" fmla="*/ 29096 w 93858"/>
              <a:gd name="connsiteY22" fmla="*/ 944 h 81156"/>
              <a:gd name="connsiteX23" fmla="*/ 29096 w 93858"/>
              <a:gd name="connsiteY23" fmla="*/ 13791 h 81156"/>
              <a:gd name="connsiteX24" fmla="*/ 57413 w 93858"/>
              <a:gd name="connsiteY24" fmla="*/ 0 h 81156"/>
              <a:gd name="connsiteX25" fmla="*/ 82599 w 93858"/>
              <a:gd name="connsiteY25" fmla="*/ 27418 h 81156"/>
              <a:gd name="connsiteX26" fmla="*/ 82599 w 93858"/>
              <a:gd name="connsiteY26" fmla="*/ 56088 h 81156"/>
              <a:gd name="connsiteX27" fmla="*/ 82907 w 93858"/>
              <a:gd name="connsiteY27" fmla="*/ 68618 h 81156"/>
              <a:gd name="connsiteX28" fmla="*/ 89793 w 93858"/>
              <a:gd name="connsiteY28" fmla="*/ 74098 h 81156"/>
              <a:gd name="connsiteX29" fmla="*/ 93858 w 93858"/>
              <a:gd name="connsiteY29" fmla="*/ 74415 h 81156"/>
              <a:gd name="connsiteX30" fmla="*/ 93858 w 93858"/>
              <a:gd name="connsiteY30" fmla="*/ 81156 h 81156"/>
              <a:gd name="connsiteX31" fmla="*/ 54600 w 93858"/>
              <a:gd name="connsiteY31" fmla="*/ 81156 h 81156"/>
              <a:gd name="connsiteX32" fmla="*/ 54600 w 93858"/>
              <a:gd name="connsiteY32"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56">
                <a:moveTo>
                  <a:pt x="54627" y="74406"/>
                </a:moveTo>
                <a:lnTo>
                  <a:pt x="58692" y="74088"/>
                </a:lnTo>
                <a:cubicBezTo>
                  <a:pt x="63700" y="73780"/>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47"/>
                </a:lnTo>
                <a:lnTo>
                  <a:pt x="1415" y="81147"/>
                </a:lnTo>
                <a:lnTo>
                  <a:pt x="1415" y="74406"/>
                </a:lnTo>
                <a:lnTo>
                  <a:pt x="5634" y="74088"/>
                </a:lnTo>
                <a:cubicBezTo>
                  <a:pt x="10797" y="73780"/>
                  <a:pt x="12203" y="72056"/>
                  <a:pt x="12520"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56"/>
                </a:lnTo>
                <a:lnTo>
                  <a:pt x="54600" y="81156"/>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3" name="Freeform: Shape 22">
            <a:extLst>
              <a:ext uri="{FF2B5EF4-FFF2-40B4-BE49-F238E27FC236}">
                <a16:creationId xmlns:a16="http://schemas.microsoft.com/office/drawing/2014/main" id="{12BFC2B6-391C-2610-DF75-498F101000AC}"/>
              </a:ext>
            </a:extLst>
          </xdr:cNvPr>
          <xdr:cNvSpPr/>
        </xdr:nvSpPr>
        <xdr:spPr>
          <a:xfrm>
            <a:off x="2109358" y="6594568"/>
            <a:ext cx="90428" cy="113890"/>
          </a:xfrm>
          <a:custGeom>
            <a:avLst/>
            <a:gdLst>
              <a:gd name="connsiteX0" fmla="*/ 0 w 90428"/>
              <a:gd name="connsiteY0" fmla="*/ 54990 h 113890"/>
              <a:gd name="connsiteX1" fmla="*/ 54909 w 90428"/>
              <a:gd name="connsiteY1" fmla="*/ 0 h 113890"/>
              <a:gd name="connsiteX2" fmla="*/ 89793 w 90428"/>
              <a:gd name="connsiteY2" fmla="*/ 6578 h 113890"/>
              <a:gd name="connsiteX3" fmla="*/ 89793 w 90428"/>
              <a:gd name="connsiteY3" fmla="*/ 33832 h 113890"/>
              <a:gd name="connsiteX4" fmla="*/ 80249 w 90428"/>
              <a:gd name="connsiteY4" fmla="*/ 33832 h 113890"/>
              <a:gd name="connsiteX5" fmla="*/ 53348 w 90428"/>
              <a:gd name="connsiteY5" fmla="*/ 10180 h 113890"/>
              <a:gd name="connsiteX6" fmla="*/ 18935 w 90428"/>
              <a:gd name="connsiteY6" fmla="*/ 52631 h 113890"/>
              <a:gd name="connsiteX7" fmla="*/ 54918 w 90428"/>
              <a:gd name="connsiteY7" fmla="*/ 103548 h 113890"/>
              <a:gd name="connsiteX8" fmla="*/ 80730 w 90428"/>
              <a:gd name="connsiteY8" fmla="*/ 78797 h 113890"/>
              <a:gd name="connsiteX9" fmla="*/ 90429 w 90428"/>
              <a:gd name="connsiteY9" fmla="*/ 78797 h 113890"/>
              <a:gd name="connsiteX10" fmla="*/ 90429 w 90428"/>
              <a:gd name="connsiteY10" fmla="*/ 105117 h 113890"/>
              <a:gd name="connsiteX11" fmla="*/ 52414 w 90428"/>
              <a:gd name="connsiteY11" fmla="*/ 113891 h 113890"/>
              <a:gd name="connsiteX12" fmla="*/ 0 w 90428"/>
              <a:gd name="connsiteY12" fmla="*/ 54990 h 1138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0428" h="113890">
                <a:moveTo>
                  <a:pt x="0" y="54990"/>
                </a:moveTo>
                <a:cubicBezTo>
                  <a:pt x="0" y="14725"/>
                  <a:pt x="26121" y="0"/>
                  <a:pt x="54909" y="0"/>
                </a:cubicBezTo>
                <a:cubicBezTo>
                  <a:pt x="65705" y="0"/>
                  <a:pt x="78843" y="1878"/>
                  <a:pt x="89793" y="6578"/>
                </a:cubicBezTo>
                <a:lnTo>
                  <a:pt x="89793" y="33832"/>
                </a:lnTo>
                <a:lnTo>
                  <a:pt x="80249" y="33832"/>
                </a:lnTo>
                <a:cubicBezTo>
                  <a:pt x="79777" y="17383"/>
                  <a:pt x="71176" y="10180"/>
                  <a:pt x="53348" y="10180"/>
                </a:cubicBezTo>
                <a:cubicBezTo>
                  <a:pt x="34731" y="10180"/>
                  <a:pt x="18935" y="19425"/>
                  <a:pt x="18935" y="52631"/>
                </a:cubicBezTo>
                <a:cubicBezTo>
                  <a:pt x="18935" y="81610"/>
                  <a:pt x="30358" y="103548"/>
                  <a:pt x="54918" y="103548"/>
                </a:cubicBezTo>
                <a:cubicBezTo>
                  <a:pt x="72283" y="103548"/>
                  <a:pt x="80567" y="96344"/>
                  <a:pt x="80730" y="78797"/>
                </a:cubicBezTo>
                <a:lnTo>
                  <a:pt x="90429" y="78797"/>
                </a:lnTo>
                <a:lnTo>
                  <a:pt x="90429" y="105117"/>
                </a:lnTo>
                <a:cubicBezTo>
                  <a:pt x="80575" y="110126"/>
                  <a:pt x="66495" y="113891"/>
                  <a:pt x="52414" y="113891"/>
                </a:cubicBezTo>
                <a:cubicBezTo>
                  <a:pt x="19552" y="113891"/>
                  <a:pt x="0" y="94148"/>
                  <a:pt x="0" y="54990"/>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4" name="Freeform: Shape 23">
            <a:extLst>
              <a:ext uri="{FF2B5EF4-FFF2-40B4-BE49-F238E27FC236}">
                <a16:creationId xmlns:a16="http://schemas.microsoft.com/office/drawing/2014/main" id="{CC3EBB6E-EB44-9ECD-9CA4-C50B6ED80006}"/>
              </a:ext>
            </a:extLst>
          </xdr:cNvPr>
          <xdr:cNvSpPr/>
        </xdr:nvSpPr>
        <xdr:spPr>
          <a:xfrm>
            <a:off x="2207444" y="6625424"/>
            <a:ext cx="73208" cy="82870"/>
          </a:xfrm>
          <a:custGeom>
            <a:avLst/>
            <a:gdLst>
              <a:gd name="connsiteX0" fmla="*/ 0 w 73208"/>
              <a:gd name="connsiteY0" fmla="*/ 63292 h 82870"/>
              <a:gd name="connsiteX1" fmla="*/ 12049 w 73208"/>
              <a:gd name="connsiteY1" fmla="*/ 44647 h 82870"/>
              <a:gd name="connsiteX2" fmla="*/ 44901 w 73208"/>
              <a:gd name="connsiteY2" fmla="*/ 34776 h 82870"/>
              <a:gd name="connsiteX3" fmla="*/ 44901 w 73208"/>
              <a:gd name="connsiteY3" fmla="*/ 31492 h 82870"/>
              <a:gd name="connsiteX4" fmla="*/ 26438 w 73208"/>
              <a:gd name="connsiteY4" fmla="*/ 12067 h 82870"/>
              <a:gd name="connsiteX5" fmla="*/ 5788 w 73208"/>
              <a:gd name="connsiteY5" fmla="*/ 15823 h 82870"/>
              <a:gd name="connsiteX6" fmla="*/ 4854 w 73208"/>
              <a:gd name="connsiteY6" fmla="*/ 8773 h 82870"/>
              <a:gd name="connsiteX7" fmla="*/ 32072 w 73208"/>
              <a:gd name="connsiteY7" fmla="*/ 0 h 82870"/>
              <a:gd name="connsiteX8" fmla="*/ 61632 w 73208"/>
              <a:gd name="connsiteY8" fmla="*/ 29142 h 82870"/>
              <a:gd name="connsiteX9" fmla="*/ 61323 w 73208"/>
              <a:gd name="connsiteY9" fmla="*/ 65642 h 82870"/>
              <a:gd name="connsiteX10" fmla="*/ 69298 w 73208"/>
              <a:gd name="connsiteY10" fmla="*/ 73789 h 82870"/>
              <a:gd name="connsiteX11" fmla="*/ 73208 w 73208"/>
              <a:gd name="connsiteY11" fmla="*/ 73471 h 82870"/>
              <a:gd name="connsiteX12" fmla="*/ 73208 w 73208"/>
              <a:gd name="connsiteY12" fmla="*/ 79741 h 82870"/>
              <a:gd name="connsiteX13" fmla="*/ 58347 w 73208"/>
              <a:gd name="connsiteY13" fmla="*/ 82717 h 82870"/>
              <a:gd name="connsiteX14" fmla="*/ 45836 w 73208"/>
              <a:gd name="connsiteY14" fmla="*/ 71593 h 82870"/>
              <a:gd name="connsiteX15" fmla="*/ 22219 w 73208"/>
              <a:gd name="connsiteY15" fmla="*/ 82871 h 82870"/>
              <a:gd name="connsiteX16" fmla="*/ 0 w 73208"/>
              <a:gd name="connsiteY16" fmla="*/ 63292 h 82870"/>
              <a:gd name="connsiteX17" fmla="*/ 44892 w 73208"/>
              <a:gd name="connsiteY17" fmla="*/ 63918 h 82870"/>
              <a:gd name="connsiteX18" fmla="*/ 44892 w 73208"/>
              <a:gd name="connsiteY18" fmla="*/ 45119 h 82870"/>
              <a:gd name="connsiteX19" fmla="*/ 22364 w 73208"/>
              <a:gd name="connsiteY19" fmla="*/ 49510 h 82870"/>
              <a:gd name="connsiteX20" fmla="*/ 16268 w 73208"/>
              <a:gd name="connsiteY20" fmla="*/ 59853 h 82870"/>
              <a:gd name="connsiteX21" fmla="*/ 28316 w 73208"/>
              <a:gd name="connsiteY21" fmla="*/ 71757 h 82870"/>
              <a:gd name="connsiteX22" fmla="*/ 44892 w 73208"/>
              <a:gd name="connsiteY22" fmla="*/ 63918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208" h="82870">
                <a:moveTo>
                  <a:pt x="0" y="63292"/>
                </a:moveTo>
                <a:cubicBezTo>
                  <a:pt x="0" y="55770"/>
                  <a:pt x="3130" y="49510"/>
                  <a:pt x="12049" y="44647"/>
                </a:cubicBezTo>
                <a:cubicBezTo>
                  <a:pt x="20178" y="40265"/>
                  <a:pt x="29097" y="37598"/>
                  <a:pt x="44901" y="34776"/>
                </a:cubicBezTo>
                <a:lnTo>
                  <a:pt x="44901" y="31492"/>
                </a:lnTo>
                <a:cubicBezTo>
                  <a:pt x="44901" y="17864"/>
                  <a:pt x="39113" y="12067"/>
                  <a:pt x="26438" y="12067"/>
                </a:cubicBezTo>
                <a:cubicBezTo>
                  <a:pt x="20495" y="12067"/>
                  <a:pt x="13301" y="13165"/>
                  <a:pt x="5788" y="15823"/>
                </a:cubicBezTo>
                <a:lnTo>
                  <a:pt x="4854" y="8773"/>
                </a:lnTo>
                <a:cubicBezTo>
                  <a:pt x="11894" y="3130"/>
                  <a:pt x="22056" y="0"/>
                  <a:pt x="32072" y="0"/>
                </a:cubicBezTo>
                <a:cubicBezTo>
                  <a:pt x="52568" y="0"/>
                  <a:pt x="61632" y="10806"/>
                  <a:pt x="61632" y="29142"/>
                </a:cubicBezTo>
                <a:cubicBezTo>
                  <a:pt x="61632" y="43241"/>
                  <a:pt x="61323" y="52486"/>
                  <a:pt x="61323" y="65642"/>
                </a:cubicBezTo>
                <a:cubicBezTo>
                  <a:pt x="61323" y="71285"/>
                  <a:pt x="63355" y="73789"/>
                  <a:pt x="69298" y="73789"/>
                </a:cubicBezTo>
                <a:cubicBezTo>
                  <a:pt x="70396" y="73789"/>
                  <a:pt x="71330" y="73789"/>
                  <a:pt x="73208" y="73471"/>
                </a:cubicBezTo>
                <a:lnTo>
                  <a:pt x="73208" y="79741"/>
                </a:lnTo>
                <a:cubicBezTo>
                  <a:pt x="67892" y="82091"/>
                  <a:pt x="62729" y="82717"/>
                  <a:pt x="58347" y="82717"/>
                </a:cubicBezTo>
                <a:cubicBezTo>
                  <a:pt x="52713" y="82717"/>
                  <a:pt x="46925" y="80993"/>
                  <a:pt x="45836" y="71593"/>
                </a:cubicBezTo>
                <a:cubicBezTo>
                  <a:pt x="39739" y="78489"/>
                  <a:pt x="31446" y="82871"/>
                  <a:pt x="22219" y="82871"/>
                </a:cubicBezTo>
                <a:cubicBezTo>
                  <a:pt x="9381" y="82880"/>
                  <a:pt x="0" y="74887"/>
                  <a:pt x="0" y="63292"/>
                </a:cubicBezTo>
                <a:moveTo>
                  <a:pt x="44892" y="63918"/>
                </a:moveTo>
                <a:lnTo>
                  <a:pt x="44892" y="45119"/>
                </a:lnTo>
                <a:cubicBezTo>
                  <a:pt x="31755" y="46525"/>
                  <a:pt x="26429" y="47469"/>
                  <a:pt x="22364" y="49510"/>
                </a:cubicBezTo>
                <a:cubicBezTo>
                  <a:pt x="18300" y="51543"/>
                  <a:pt x="16268" y="55154"/>
                  <a:pt x="16268" y="59853"/>
                </a:cubicBezTo>
                <a:cubicBezTo>
                  <a:pt x="16268" y="67529"/>
                  <a:pt x="22056" y="71757"/>
                  <a:pt x="28316" y="71757"/>
                </a:cubicBezTo>
                <a:cubicBezTo>
                  <a:pt x="33470" y="71757"/>
                  <a:pt x="39421" y="69407"/>
                  <a:pt x="44892" y="63918"/>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5" name="Freeform: Shape 24">
            <a:extLst>
              <a:ext uri="{FF2B5EF4-FFF2-40B4-BE49-F238E27FC236}">
                <a16:creationId xmlns:a16="http://schemas.microsoft.com/office/drawing/2014/main" id="{46310B6D-B0B2-05A9-4402-3BF6C65127AF}"/>
              </a:ext>
            </a:extLst>
          </xdr:cNvPr>
          <xdr:cNvSpPr/>
        </xdr:nvSpPr>
        <xdr:spPr>
          <a:xfrm>
            <a:off x="2288464" y="6625588"/>
            <a:ext cx="57095" cy="80992"/>
          </a:xfrm>
          <a:custGeom>
            <a:avLst/>
            <a:gdLst>
              <a:gd name="connsiteX0" fmla="*/ 1415 w 57095"/>
              <a:gd name="connsiteY0" fmla="*/ 74252 h 80992"/>
              <a:gd name="connsiteX1" fmla="*/ 5634 w 57095"/>
              <a:gd name="connsiteY1" fmla="*/ 73934 h 80992"/>
              <a:gd name="connsiteX2" fmla="*/ 12520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6 w 57095"/>
              <a:gd name="connsiteY9" fmla="*/ 789 h 80992"/>
              <a:gd name="connsiteX10" fmla="*/ 29096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7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0"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6" y="789"/>
                </a:lnTo>
                <a:lnTo>
                  <a:pt x="29096"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8" y="71902"/>
                  <a:pt x="31591" y="73626"/>
                  <a:pt x="37697"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6" name="Freeform: Shape 25">
            <a:extLst>
              <a:ext uri="{FF2B5EF4-FFF2-40B4-BE49-F238E27FC236}">
                <a16:creationId xmlns:a16="http://schemas.microsoft.com/office/drawing/2014/main" id="{A7059C40-04D9-43E0-05E7-1E4D37D7718D}"/>
              </a:ext>
            </a:extLst>
          </xdr:cNvPr>
          <xdr:cNvSpPr/>
        </xdr:nvSpPr>
        <xdr:spPr>
          <a:xfrm>
            <a:off x="2352128" y="6625588"/>
            <a:ext cx="57095" cy="80992"/>
          </a:xfrm>
          <a:custGeom>
            <a:avLst/>
            <a:gdLst>
              <a:gd name="connsiteX0" fmla="*/ 1415 w 57095"/>
              <a:gd name="connsiteY0" fmla="*/ 74252 h 80992"/>
              <a:gd name="connsiteX1" fmla="*/ 5634 w 57095"/>
              <a:gd name="connsiteY1" fmla="*/ 73934 h 80992"/>
              <a:gd name="connsiteX2" fmla="*/ 12521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7 w 57095"/>
              <a:gd name="connsiteY9" fmla="*/ 789 h 80992"/>
              <a:gd name="connsiteX10" fmla="*/ 29097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8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1"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7" y="789"/>
                </a:lnTo>
                <a:lnTo>
                  <a:pt x="29097"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9" y="71902"/>
                  <a:pt x="31592" y="73626"/>
                  <a:pt x="37698"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7" name="Freeform: Shape 26">
            <a:extLst>
              <a:ext uri="{FF2B5EF4-FFF2-40B4-BE49-F238E27FC236}">
                <a16:creationId xmlns:a16="http://schemas.microsoft.com/office/drawing/2014/main" id="{5065F7F9-CBF5-2D04-00C5-3064E3AF5619}"/>
              </a:ext>
            </a:extLst>
          </xdr:cNvPr>
          <xdr:cNvSpPr/>
        </xdr:nvSpPr>
        <xdr:spPr>
          <a:xfrm>
            <a:off x="2418931" y="6588770"/>
            <a:ext cx="40981" cy="117810"/>
          </a:xfrm>
          <a:custGeom>
            <a:avLst/>
            <a:gdLst>
              <a:gd name="connsiteX0" fmla="*/ 1406 w 40981"/>
              <a:gd name="connsiteY0" fmla="*/ 111069 h 117810"/>
              <a:gd name="connsiteX1" fmla="*/ 5634 w 40981"/>
              <a:gd name="connsiteY1" fmla="*/ 110752 h 117810"/>
              <a:gd name="connsiteX2" fmla="*/ 12521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3 w 40981"/>
              <a:gd name="connsiteY9" fmla="*/ 37598 h 117810"/>
              <a:gd name="connsiteX10" fmla="*/ 29723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0 w 40981"/>
              <a:gd name="connsiteY17" fmla="*/ 21149 h 117810"/>
              <a:gd name="connsiteX18" fmla="*/ 7503 w 40981"/>
              <a:gd name="connsiteY18" fmla="*/ 10806 h 117810"/>
              <a:gd name="connsiteX19" fmla="*/ 19706 w 40981"/>
              <a:gd name="connsiteY19" fmla="*/ 0 h 117810"/>
              <a:gd name="connsiteX20" fmla="*/ 31283 w 40981"/>
              <a:gd name="connsiteY20" fmla="*/ 10343 h 117810"/>
              <a:gd name="connsiteX21" fmla="*/ 19080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1"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3" y="37598"/>
                </a:lnTo>
                <a:lnTo>
                  <a:pt x="29723" y="92742"/>
                </a:lnTo>
                <a:cubicBezTo>
                  <a:pt x="29723" y="98222"/>
                  <a:pt x="29723" y="102296"/>
                  <a:pt x="30031" y="105272"/>
                </a:cubicBezTo>
                <a:cubicBezTo>
                  <a:pt x="30340" y="108719"/>
                  <a:pt x="31591" y="110443"/>
                  <a:pt x="36917" y="110752"/>
                </a:cubicBezTo>
                <a:lnTo>
                  <a:pt x="40982" y="111069"/>
                </a:lnTo>
                <a:lnTo>
                  <a:pt x="40982" y="117810"/>
                </a:lnTo>
                <a:lnTo>
                  <a:pt x="1406" y="117810"/>
                </a:lnTo>
                <a:lnTo>
                  <a:pt x="1406" y="111069"/>
                </a:lnTo>
                <a:close/>
                <a:moveTo>
                  <a:pt x="19080" y="21149"/>
                </a:moveTo>
                <a:cubicBezTo>
                  <a:pt x="11105" y="21149"/>
                  <a:pt x="7503" y="16140"/>
                  <a:pt x="7503" y="10806"/>
                </a:cubicBezTo>
                <a:cubicBezTo>
                  <a:pt x="7503" y="4854"/>
                  <a:pt x="11568" y="0"/>
                  <a:pt x="19706" y="0"/>
                </a:cubicBezTo>
                <a:cubicBezTo>
                  <a:pt x="27681" y="0"/>
                  <a:pt x="31283" y="5171"/>
                  <a:pt x="31283" y="10343"/>
                </a:cubicBezTo>
                <a:cubicBezTo>
                  <a:pt x="31283" y="16295"/>
                  <a:pt x="27055" y="21149"/>
                  <a:pt x="19080"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8" name="Freeform: Shape 27">
            <a:extLst>
              <a:ext uri="{FF2B5EF4-FFF2-40B4-BE49-F238E27FC236}">
                <a16:creationId xmlns:a16="http://schemas.microsoft.com/office/drawing/2014/main" id="{A7CB7931-BAD2-132B-2EC7-CA915083C853}"/>
              </a:ext>
            </a:extLst>
          </xdr:cNvPr>
          <xdr:cNvSpPr/>
        </xdr:nvSpPr>
        <xdr:spPr>
          <a:xfrm>
            <a:off x="2464132" y="6625433"/>
            <a:ext cx="68826" cy="83025"/>
          </a:xfrm>
          <a:custGeom>
            <a:avLst/>
            <a:gdLst>
              <a:gd name="connsiteX0" fmla="*/ 0 w 68826"/>
              <a:gd name="connsiteY0" fmla="*/ 42452 h 83025"/>
              <a:gd name="connsiteX1" fmla="*/ 38169 w 68826"/>
              <a:gd name="connsiteY1" fmla="*/ 0 h 83025"/>
              <a:gd name="connsiteX2" fmla="*/ 68672 w 68826"/>
              <a:gd name="connsiteY2" fmla="*/ 32898 h 83025"/>
              <a:gd name="connsiteX3" fmla="*/ 68200 w 68826"/>
              <a:gd name="connsiteY3" fmla="*/ 40265 h 83025"/>
              <a:gd name="connsiteX4" fmla="*/ 17365 w 68826"/>
              <a:gd name="connsiteY4" fmla="*/ 40265 h 83025"/>
              <a:gd name="connsiteX5" fmla="*/ 46770 w 68826"/>
              <a:gd name="connsiteY5" fmla="*/ 71285 h 83025"/>
              <a:gd name="connsiteX6" fmla="*/ 67883 w 68826"/>
              <a:gd name="connsiteY6" fmla="*/ 67520 h 83025"/>
              <a:gd name="connsiteX7" fmla="*/ 68826 w 68826"/>
              <a:gd name="connsiteY7" fmla="*/ 74569 h 83025"/>
              <a:gd name="connsiteX8" fmla="*/ 39576 w 68826"/>
              <a:gd name="connsiteY8" fmla="*/ 83025 h 83025"/>
              <a:gd name="connsiteX9" fmla="*/ 0 w 68826"/>
              <a:gd name="connsiteY9" fmla="*/ 42452 h 83025"/>
              <a:gd name="connsiteX10" fmla="*/ 35511 w 68826"/>
              <a:gd name="connsiteY10" fmla="*/ 10025 h 83025"/>
              <a:gd name="connsiteX11" fmla="*/ 17365 w 68826"/>
              <a:gd name="connsiteY11" fmla="*/ 32580 h 83025"/>
              <a:gd name="connsiteX12" fmla="*/ 51779 w 68826"/>
              <a:gd name="connsiteY12" fmla="*/ 30385 h 83025"/>
              <a:gd name="connsiteX13" fmla="*/ 51933 w 68826"/>
              <a:gd name="connsiteY13" fmla="*/ 28035 h 83025"/>
              <a:gd name="connsiteX14" fmla="*/ 35511 w 68826"/>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26" h="83025">
                <a:moveTo>
                  <a:pt x="0" y="42452"/>
                </a:moveTo>
                <a:cubicBezTo>
                  <a:pt x="0" y="16757"/>
                  <a:pt x="15170" y="0"/>
                  <a:pt x="38169" y="0"/>
                </a:cubicBezTo>
                <a:cubicBezTo>
                  <a:pt x="55843" y="0"/>
                  <a:pt x="68672" y="10651"/>
                  <a:pt x="68672" y="32898"/>
                </a:cubicBezTo>
                <a:cubicBezTo>
                  <a:pt x="68672" y="35094"/>
                  <a:pt x="68518" y="38224"/>
                  <a:pt x="68200" y="40265"/>
                </a:cubicBezTo>
                <a:lnTo>
                  <a:pt x="17365" y="40265"/>
                </a:lnTo>
                <a:cubicBezTo>
                  <a:pt x="17991" y="60634"/>
                  <a:pt x="27373" y="71285"/>
                  <a:pt x="46770" y="71285"/>
                </a:cubicBezTo>
                <a:cubicBezTo>
                  <a:pt x="52087" y="71285"/>
                  <a:pt x="58656" y="70341"/>
                  <a:pt x="67883" y="67520"/>
                </a:cubicBezTo>
                <a:lnTo>
                  <a:pt x="68826" y="74569"/>
                </a:lnTo>
                <a:cubicBezTo>
                  <a:pt x="59128" y="80213"/>
                  <a:pt x="48648" y="83025"/>
                  <a:pt x="39576" y="83025"/>
                </a:cubicBezTo>
                <a:cubicBezTo>
                  <a:pt x="13773" y="83025"/>
                  <a:pt x="0" y="67356"/>
                  <a:pt x="0" y="42452"/>
                </a:cubicBezTo>
                <a:moveTo>
                  <a:pt x="35511" y="10025"/>
                </a:moveTo>
                <a:cubicBezTo>
                  <a:pt x="24878" y="10025"/>
                  <a:pt x="17683" y="16449"/>
                  <a:pt x="17365" y="32580"/>
                </a:cubicBezTo>
                <a:lnTo>
                  <a:pt x="51779" y="30385"/>
                </a:lnTo>
                <a:cubicBezTo>
                  <a:pt x="51933" y="29287"/>
                  <a:pt x="51933" y="28507"/>
                  <a:pt x="51933" y="28035"/>
                </a:cubicBezTo>
                <a:cubicBezTo>
                  <a:pt x="51933" y="16286"/>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9" name="Freeform: Shape 28">
            <a:extLst>
              <a:ext uri="{FF2B5EF4-FFF2-40B4-BE49-F238E27FC236}">
                <a16:creationId xmlns:a16="http://schemas.microsoft.com/office/drawing/2014/main" id="{C4969B42-8B1A-2A95-D581-B46682BC220D}"/>
              </a:ext>
            </a:extLst>
          </xdr:cNvPr>
          <xdr:cNvSpPr/>
        </xdr:nvSpPr>
        <xdr:spPr>
          <a:xfrm>
            <a:off x="2540933" y="6625588"/>
            <a:ext cx="57095" cy="80992"/>
          </a:xfrm>
          <a:custGeom>
            <a:avLst/>
            <a:gdLst>
              <a:gd name="connsiteX0" fmla="*/ 1415 w 57095"/>
              <a:gd name="connsiteY0" fmla="*/ 74252 h 80992"/>
              <a:gd name="connsiteX1" fmla="*/ 5634 w 57095"/>
              <a:gd name="connsiteY1" fmla="*/ 73934 h 80992"/>
              <a:gd name="connsiteX2" fmla="*/ 12521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6 w 57095"/>
              <a:gd name="connsiteY9" fmla="*/ 789 h 80992"/>
              <a:gd name="connsiteX10" fmla="*/ 29096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8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1"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6" y="789"/>
                </a:lnTo>
                <a:lnTo>
                  <a:pt x="29096"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8" y="71902"/>
                  <a:pt x="31591" y="73626"/>
                  <a:pt x="37698"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0" name="Freeform: Shape 29">
            <a:extLst>
              <a:ext uri="{FF2B5EF4-FFF2-40B4-BE49-F238E27FC236}">
                <a16:creationId xmlns:a16="http://schemas.microsoft.com/office/drawing/2014/main" id="{7DC0D7A7-15D0-6043-77C5-A0CD23C8885C}"/>
              </a:ext>
            </a:extLst>
          </xdr:cNvPr>
          <xdr:cNvSpPr/>
        </xdr:nvSpPr>
        <xdr:spPr>
          <a:xfrm>
            <a:off x="2601322" y="6625424"/>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4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7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53"/>
                  <a:pt x="15015" y="73789"/>
                  <a:pt x="25494"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7"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0" y="71593"/>
                  <a:pt x="46925"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1" name="Freeform: Shape 30">
            <a:extLst>
              <a:ext uri="{FF2B5EF4-FFF2-40B4-BE49-F238E27FC236}">
                <a16:creationId xmlns:a16="http://schemas.microsoft.com/office/drawing/2014/main" id="{E8DFA201-20EB-5540-59E7-B1ABC7B19229}"/>
              </a:ext>
            </a:extLst>
          </xdr:cNvPr>
          <xdr:cNvSpPr/>
        </xdr:nvSpPr>
        <xdr:spPr>
          <a:xfrm>
            <a:off x="647104" y="6438897"/>
            <a:ext cx="423509" cy="267266"/>
          </a:xfrm>
          <a:custGeom>
            <a:avLst/>
            <a:gdLst>
              <a:gd name="connsiteX0" fmla="*/ 0 w 423509"/>
              <a:gd name="connsiteY0" fmla="*/ 267266 h 267266"/>
              <a:gd name="connsiteX1" fmla="*/ 423509 w 423509"/>
              <a:gd name="connsiteY1" fmla="*/ 267266 h 267266"/>
              <a:gd name="connsiteX2" fmla="*/ 354084 w 423509"/>
              <a:gd name="connsiteY2" fmla="*/ 167974 h 267266"/>
              <a:gd name="connsiteX3" fmla="*/ 253558 w 423509"/>
              <a:gd name="connsiteY3" fmla="*/ 167974 h 267266"/>
              <a:gd name="connsiteX4" fmla="*/ 142135 w 423509"/>
              <a:gd name="connsiteY4" fmla="*/ 209237 h 267266"/>
              <a:gd name="connsiteX5" fmla="*/ 100808 w 423509"/>
              <a:gd name="connsiteY5" fmla="*/ 167692 h 267266"/>
              <a:gd name="connsiteX6" fmla="*/ 9 w 423509"/>
              <a:gd name="connsiteY6" fmla="*/ 167692 h 267266"/>
              <a:gd name="connsiteX7" fmla="*/ 9 w 423509"/>
              <a:gd name="connsiteY7" fmla="*/ 267266 h 267266"/>
              <a:gd name="connsiteX8" fmla="*/ 0 w 423509"/>
              <a:gd name="connsiteY8" fmla="*/ 0 h 267266"/>
              <a:gd name="connsiteX9" fmla="*/ 423509 w 423509"/>
              <a:gd name="connsiteY9" fmla="*/ 0 h 267266"/>
              <a:gd name="connsiteX10" fmla="*/ 354084 w 423509"/>
              <a:gd name="connsiteY10" fmla="*/ 99284 h 267266"/>
              <a:gd name="connsiteX11" fmla="*/ 254102 w 423509"/>
              <a:gd name="connsiteY11" fmla="*/ 99284 h 267266"/>
              <a:gd name="connsiteX12" fmla="*/ 143432 w 423509"/>
              <a:gd name="connsiteY12" fmla="*/ 56034 h 267266"/>
              <a:gd name="connsiteX13" fmla="*/ 100245 w 423509"/>
              <a:gd name="connsiteY13" fmla="*/ 99284 h 267266"/>
              <a:gd name="connsiteX14" fmla="*/ 0 w 423509"/>
              <a:gd name="connsiteY14" fmla="*/ 99284 h 267266"/>
              <a:gd name="connsiteX15" fmla="*/ 0 w 423509"/>
              <a:gd name="connsiteY15" fmla="*/ 0 h 2672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423509" h="267266">
                <a:moveTo>
                  <a:pt x="0" y="267266"/>
                </a:moveTo>
                <a:lnTo>
                  <a:pt x="423509" y="267266"/>
                </a:lnTo>
                <a:lnTo>
                  <a:pt x="354084" y="167974"/>
                </a:lnTo>
                <a:lnTo>
                  <a:pt x="253558" y="167974"/>
                </a:lnTo>
                <a:cubicBezTo>
                  <a:pt x="234169" y="210180"/>
                  <a:pt x="184287" y="228662"/>
                  <a:pt x="142135" y="209237"/>
                </a:cubicBezTo>
                <a:cubicBezTo>
                  <a:pt x="123826" y="200799"/>
                  <a:pt x="109164" y="186056"/>
                  <a:pt x="100808" y="167692"/>
                </a:cubicBezTo>
                <a:lnTo>
                  <a:pt x="9" y="167692"/>
                </a:lnTo>
                <a:lnTo>
                  <a:pt x="9" y="267266"/>
                </a:lnTo>
                <a:close/>
                <a:moveTo>
                  <a:pt x="0" y="0"/>
                </a:moveTo>
                <a:lnTo>
                  <a:pt x="423509" y="0"/>
                </a:lnTo>
                <a:lnTo>
                  <a:pt x="354084" y="99284"/>
                </a:lnTo>
                <a:lnTo>
                  <a:pt x="254102" y="99284"/>
                </a:lnTo>
                <a:cubicBezTo>
                  <a:pt x="235466" y="56732"/>
                  <a:pt x="185920" y="37371"/>
                  <a:pt x="143432" y="56034"/>
                </a:cubicBezTo>
                <a:cubicBezTo>
                  <a:pt x="124134" y="64517"/>
                  <a:pt x="108719" y="79949"/>
                  <a:pt x="100245" y="99284"/>
                </a:cubicBezTo>
                <a:lnTo>
                  <a:pt x="0" y="99284"/>
                </a:lnTo>
                <a:lnTo>
                  <a:pt x="0" y="0"/>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2" name="Freeform: Shape 31">
            <a:extLst>
              <a:ext uri="{FF2B5EF4-FFF2-40B4-BE49-F238E27FC236}">
                <a16:creationId xmlns:a16="http://schemas.microsoft.com/office/drawing/2014/main" id="{6CB6295E-6C77-D93A-FA71-A6AE1B1134C1}"/>
              </a:ext>
            </a:extLst>
          </xdr:cNvPr>
          <xdr:cNvSpPr/>
        </xdr:nvSpPr>
        <xdr:spPr>
          <a:xfrm>
            <a:off x="781517" y="6526222"/>
            <a:ext cx="87479" cy="91499"/>
          </a:xfrm>
          <a:custGeom>
            <a:avLst/>
            <a:gdLst>
              <a:gd name="connsiteX0" fmla="*/ 87480 w 87479"/>
              <a:gd name="connsiteY0" fmla="*/ 0 h 91499"/>
              <a:gd name="connsiteX1" fmla="*/ 55535 w 87479"/>
              <a:gd name="connsiteY1" fmla="*/ 0 h 91499"/>
              <a:gd name="connsiteX2" fmla="*/ 35266 w 87479"/>
              <a:gd name="connsiteY2" fmla="*/ 30312 h 91499"/>
              <a:gd name="connsiteX3" fmla="*/ 38042 w 87479"/>
              <a:gd name="connsiteY3" fmla="*/ 0 h 91499"/>
              <a:gd name="connsiteX4" fmla="*/ 8882 w 87479"/>
              <a:gd name="connsiteY4" fmla="*/ 0 h 91499"/>
              <a:gd name="connsiteX5" fmla="*/ 0 w 87479"/>
              <a:gd name="connsiteY5" fmla="*/ 91499 h 91499"/>
              <a:gd name="connsiteX6" fmla="*/ 29151 w 87479"/>
              <a:gd name="connsiteY6" fmla="*/ 91499 h 91499"/>
              <a:gd name="connsiteX7" fmla="*/ 32490 w 87479"/>
              <a:gd name="connsiteY7" fmla="*/ 57857 h 91499"/>
              <a:gd name="connsiteX8" fmla="*/ 54709 w 87479"/>
              <a:gd name="connsiteY8" fmla="*/ 91227 h 91499"/>
              <a:gd name="connsiteX9" fmla="*/ 86645 w 87479"/>
              <a:gd name="connsiteY9" fmla="*/ 91227 h 91499"/>
              <a:gd name="connsiteX10" fmla="*/ 55272 w 87479"/>
              <a:gd name="connsiteY10" fmla="*/ 46453 h 914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7479" h="91499">
                <a:moveTo>
                  <a:pt x="87480" y="0"/>
                </a:moveTo>
                <a:lnTo>
                  <a:pt x="55535" y="0"/>
                </a:lnTo>
                <a:lnTo>
                  <a:pt x="35266" y="30312"/>
                </a:lnTo>
                <a:lnTo>
                  <a:pt x="38042" y="0"/>
                </a:lnTo>
                <a:lnTo>
                  <a:pt x="8882" y="0"/>
                </a:lnTo>
                <a:lnTo>
                  <a:pt x="0" y="91499"/>
                </a:lnTo>
                <a:lnTo>
                  <a:pt x="29151" y="91499"/>
                </a:lnTo>
                <a:lnTo>
                  <a:pt x="32490" y="57857"/>
                </a:lnTo>
                <a:lnTo>
                  <a:pt x="54709" y="91227"/>
                </a:lnTo>
                <a:lnTo>
                  <a:pt x="86645" y="91227"/>
                </a:lnTo>
                <a:lnTo>
                  <a:pt x="55272" y="46453"/>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grpSp>
    <xdr:clientData/>
  </xdr:twoCellAnchor>
</xdr:wsDr>
</file>

<file path=xl/theme/theme1.xml><?xml version="1.0" encoding="utf-8"?>
<a:theme xmlns:a="http://schemas.openxmlformats.org/drawingml/2006/main" name="Office Theme">
  <a:themeElements>
    <a:clrScheme name="KCC">
      <a:dk1>
        <a:srgbClr val="05586B"/>
      </a:dk1>
      <a:lt1>
        <a:srgbClr val="FFFFFF"/>
      </a:lt1>
      <a:dk2>
        <a:srgbClr val="000000"/>
      </a:dk2>
      <a:lt2>
        <a:srgbClr val="CCEDF4"/>
      </a:lt2>
      <a:accent1>
        <a:srgbClr val="00A5C8"/>
      </a:accent1>
      <a:accent2>
        <a:srgbClr val="667290"/>
      </a:accent2>
      <a:accent3>
        <a:srgbClr val="032A33"/>
      </a:accent3>
      <a:accent4>
        <a:srgbClr val="398EA2"/>
      </a:accent4>
      <a:accent5>
        <a:srgbClr val="C7C2C7"/>
      </a:accent5>
      <a:accent6>
        <a:srgbClr val="A49FA9"/>
      </a:accent6>
      <a:hlink>
        <a:srgbClr val="00A5C8"/>
      </a:hlink>
      <a:folHlink>
        <a:srgbClr val="A49FA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5873D-370A-482E-872D-B0F6613D8418}">
  <dimension ref="B1:D27"/>
  <sheetViews>
    <sheetView showGridLines="0" workbookViewId="0">
      <selection activeCell="B15" sqref="B15:B17"/>
    </sheetView>
  </sheetViews>
  <sheetFormatPr defaultRowHeight="15" x14ac:dyDescent="0.25"/>
  <cols>
    <col min="1" max="1" width="3.85546875" customWidth="1"/>
    <col min="2" max="2" width="44.140625" customWidth="1"/>
    <col min="3" max="3" width="63.7109375" customWidth="1"/>
    <col min="4" max="4" width="63.5703125" customWidth="1"/>
    <col min="5" max="10" width="10.5703125" customWidth="1"/>
    <col min="11" max="11" width="1.85546875" customWidth="1"/>
    <col min="12" max="12" width="2.42578125" customWidth="1"/>
    <col min="13" max="13" width="11" bestFit="1" customWidth="1"/>
  </cols>
  <sheetData>
    <row r="1" spans="2:4" ht="27" customHeight="1" x14ac:dyDescent="0.25"/>
    <row r="4" spans="2:4" ht="7.5" customHeight="1" x14ac:dyDescent="0.25"/>
    <row r="5" spans="2:4" ht="18" customHeight="1" x14ac:dyDescent="0.35">
      <c r="B5" s="2" t="s">
        <v>0</v>
      </c>
    </row>
    <row r="6" spans="2:4" ht="6.75" customHeight="1" x14ac:dyDescent="0.25"/>
    <row r="7" spans="2:4" x14ac:dyDescent="0.25">
      <c r="B7" s="72" t="s">
        <v>1</v>
      </c>
      <c r="C7" s="72"/>
      <c r="D7" s="72"/>
    </row>
    <row r="8" spans="2:4" ht="31.5" customHeight="1" x14ac:dyDescent="0.25">
      <c r="B8" s="72"/>
      <c r="C8" s="72"/>
      <c r="D8" s="72"/>
    </row>
    <row r="10" spans="2:4" x14ac:dyDescent="0.25">
      <c r="B10" s="13" t="s">
        <v>2</v>
      </c>
      <c r="C10" s="13" t="s">
        <v>3</v>
      </c>
      <c r="D10" s="13" t="s">
        <v>4</v>
      </c>
    </row>
    <row r="11" spans="2:4" ht="3" customHeight="1" x14ac:dyDescent="0.25">
      <c r="B11" s="16"/>
      <c r="C11" s="16"/>
      <c r="D11" s="16"/>
    </row>
    <row r="12" spans="2:4" ht="42" customHeight="1" x14ac:dyDescent="0.25">
      <c r="B12" s="12" t="s">
        <v>5</v>
      </c>
      <c r="C12" s="73" t="s">
        <v>6</v>
      </c>
      <c r="D12" s="73" t="s">
        <v>7</v>
      </c>
    </row>
    <row r="13" spans="2:4" ht="42" customHeight="1" x14ac:dyDescent="0.25">
      <c r="B13" s="11" t="s">
        <v>8</v>
      </c>
      <c r="C13" s="74"/>
      <c r="D13" s="74"/>
    </row>
    <row r="14" spans="2:4" ht="57" customHeight="1" x14ac:dyDescent="0.25">
      <c r="B14" s="11" t="s">
        <v>9</v>
      </c>
      <c r="C14" s="75"/>
      <c r="D14" s="75"/>
    </row>
    <row r="15" spans="2:4" ht="24" customHeight="1" x14ac:dyDescent="0.25">
      <c r="B15" s="11" t="s">
        <v>10</v>
      </c>
      <c r="C15" s="73" t="s">
        <v>11</v>
      </c>
      <c r="D15" s="73" t="s">
        <v>12</v>
      </c>
    </row>
    <row r="16" spans="2:4" ht="27" customHeight="1" x14ac:dyDescent="0.25">
      <c r="B16" s="11" t="s">
        <v>13</v>
      </c>
      <c r="C16" s="74"/>
      <c r="D16" s="74"/>
    </row>
    <row r="17" spans="2:4" ht="24" customHeight="1" x14ac:dyDescent="0.25">
      <c r="B17" s="11" t="s">
        <v>14</v>
      </c>
      <c r="C17" s="75"/>
      <c r="D17" s="75"/>
    </row>
    <row r="18" spans="2:4" ht="47.25" customHeight="1" x14ac:dyDescent="0.25">
      <c r="B18" s="11" t="s">
        <v>15</v>
      </c>
      <c r="C18" s="12" t="s">
        <v>16</v>
      </c>
      <c r="D18" s="12" t="s">
        <v>17</v>
      </c>
    </row>
    <row r="19" spans="2:4" ht="60" customHeight="1" x14ac:dyDescent="0.25">
      <c r="B19" s="14" t="s">
        <v>18</v>
      </c>
      <c r="C19" s="15" t="s">
        <v>19</v>
      </c>
      <c r="D19" s="15" t="s">
        <v>20</v>
      </c>
    </row>
    <row r="20" spans="2:4" ht="65.25" customHeight="1" x14ac:dyDescent="0.25">
      <c r="B20" s="11" t="s">
        <v>21</v>
      </c>
      <c r="C20" s="12" t="s">
        <v>22</v>
      </c>
      <c r="D20" s="12" t="s">
        <v>23</v>
      </c>
    </row>
    <row r="21" spans="2:4" ht="48.75" customHeight="1" x14ac:dyDescent="0.25">
      <c r="B21" s="11" t="s">
        <v>24</v>
      </c>
      <c r="C21" s="12" t="s">
        <v>25</v>
      </c>
      <c r="D21" s="12" t="s">
        <v>26</v>
      </c>
    </row>
    <row r="22" spans="2:4" ht="35.25" customHeight="1" x14ac:dyDescent="0.25">
      <c r="B22" s="11" t="s">
        <v>27</v>
      </c>
      <c r="C22" s="12" t="s">
        <v>28</v>
      </c>
      <c r="D22" s="12" t="s">
        <v>29</v>
      </c>
    </row>
    <row r="23" spans="2:4" ht="32.25" customHeight="1" x14ac:dyDescent="0.25">
      <c r="B23" s="11" t="s">
        <v>30</v>
      </c>
      <c r="C23" s="12" t="s">
        <v>31</v>
      </c>
      <c r="D23" s="12" t="s">
        <v>32</v>
      </c>
    </row>
    <row r="24" spans="2:4" ht="33" customHeight="1" x14ac:dyDescent="0.25">
      <c r="B24" s="11" t="s">
        <v>33</v>
      </c>
      <c r="C24" s="12" t="s">
        <v>34</v>
      </c>
      <c r="D24" s="12" t="s">
        <v>35</v>
      </c>
    </row>
    <row r="25" spans="2:4" ht="63.75" x14ac:dyDescent="0.25">
      <c r="B25" s="11" t="s">
        <v>36</v>
      </c>
      <c r="C25" s="12" t="s">
        <v>37</v>
      </c>
      <c r="D25" s="12" t="s">
        <v>38</v>
      </c>
    </row>
    <row r="26" spans="2:4" ht="38.25" x14ac:dyDescent="0.25">
      <c r="B26" s="11" t="s">
        <v>39</v>
      </c>
      <c r="C26" s="12" t="s">
        <v>40</v>
      </c>
      <c r="D26" s="12" t="s">
        <v>41</v>
      </c>
    </row>
    <row r="27" spans="2:4" ht="33" customHeight="1" x14ac:dyDescent="0.25">
      <c r="B27" s="11" t="s">
        <v>42</v>
      </c>
      <c r="C27" s="12" t="s">
        <v>43</v>
      </c>
      <c r="D27" s="12" t="s">
        <v>44</v>
      </c>
    </row>
  </sheetData>
  <mergeCells count="5">
    <mergeCell ref="B7:D8"/>
    <mergeCell ref="C12:C14"/>
    <mergeCell ref="D12:D14"/>
    <mergeCell ref="C15:C17"/>
    <mergeCell ref="D15:D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1680A-E507-4DB3-B7FE-F3E8E0D37456}">
  <dimension ref="B1:AP152"/>
  <sheetViews>
    <sheetView showGridLines="0" tabSelected="1" zoomScale="98" zoomScaleNormal="98" zoomScaleSheetLayoutView="100" workbookViewId="0">
      <pane xSplit="2" topLeftCell="C1" activePane="topRight" state="frozen"/>
      <selection pane="topRight" activeCell="AT134" sqref="AT134"/>
    </sheetView>
  </sheetViews>
  <sheetFormatPr defaultRowHeight="15" x14ac:dyDescent="0.25"/>
  <cols>
    <col min="1" max="1" width="3.28515625" customWidth="1"/>
    <col min="2" max="2" width="65.28515625" customWidth="1"/>
    <col min="3" max="11" width="11.28515625" customWidth="1"/>
    <col min="12" max="22" width="11.28515625" hidden="1" customWidth="1"/>
    <col min="23" max="23" width="11.7109375" hidden="1" customWidth="1"/>
    <col min="24" max="24" width="3.7109375" customWidth="1"/>
    <col min="25" max="29" width="11.28515625" customWidth="1"/>
    <col min="30" max="30" width="6.140625" customWidth="1"/>
    <col min="31" max="35" width="11.28515625" customWidth="1"/>
    <col min="36" max="36" width="4.140625" customWidth="1"/>
    <col min="37" max="37" width="11.28515625" customWidth="1"/>
    <col min="38" max="38" width="12.140625" customWidth="1"/>
    <col min="39" max="39" width="12.140625" bestFit="1" customWidth="1"/>
    <col min="40" max="40" width="12.140625" customWidth="1"/>
    <col min="41" max="41" width="13.28515625" customWidth="1"/>
  </cols>
  <sheetData>
    <row r="1" spans="2:41" ht="15.75" customHeight="1" x14ac:dyDescent="0.25"/>
    <row r="4" spans="2:41" ht="7.5" customHeight="1" x14ac:dyDescent="0.25"/>
    <row r="5" spans="2:41" ht="18" customHeight="1" x14ac:dyDescent="0.35">
      <c r="B5" s="2" t="s">
        <v>45</v>
      </c>
      <c r="C5" s="2"/>
      <c r="D5" s="2"/>
      <c r="E5" s="2"/>
      <c r="F5" s="43"/>
      <c r="G5" s="43"/>
      <c r="J5" s="66"/>
      <c r="K5" s="70"/>
      <c r="AH5" s="43"/>
      <c r="AK5" s="2"/>
    </row>
    <row r="6" spans="2:41" x14ac:dyDescent="0.25">
      <c r="C6" s="43"/>
      <c r="D6" s="43"/>
      <c r="E6" s="43"/>
      <c r="F6" s="43"/>
      <c r="G6" s="43"/>
      <c r="H6" s="43"/>
      <c r="I6" s="43"/>
      <c r="J6" s="43"/>
      <c r="K6" s="43"/>
      <c r="L6" s="43"/>
      <c r="M6" s="43"/>
      <c r="N6" s="43"/>
      <c r="O6" s="43"/>
      <c r="P6" s="43"/>
      <c r="Q6" s="43"/>
      <c r="R6" s="43"/>
      <c r="S6" s="43"/>
      <c r="T6" s="43"/>
      <c r="U6" s="43"/>
      <c r="V6" s="43"/>
      <c r="W6" s="43"/>
      <c r="Y6" s="55"/>
      <c r="Z6" s="43"/>
      <c r="AA6" s="43"/>
      <c r="AB6" s="43"/>
      <c r="AC6" s="43"/>
      <c r="AD6" s="43"/>
      <c r="AE6" s="43"/>
      <c r="AF6" s="43"/>
      <c r="AG6" s="43"/>
      <c r="AH6" s="43"/>
      <c r="AI6" s="43"/>
      <c r="AJ6" s="43"/>
      <c r="AK6" s="43"/>
      <c r="AL6" s="43"/>
      <c r="AM6" s="43"/>
      <c r="AN6" s="55"/>
      <c r="AO6" s="43"/>
    </row>
    <row r="7" spans="2:41" x14ac:dyDescent="0.25">
      <c r="B7" s="1" t="s">
        <v>46</v>
      </c>
      <c r="C7" s="43"/>
      <c r="D7" s="43"/>
      <c r="E7" s="43"/>
      <c r="F7" s="43"/>
      <c r="G7" s="43"/>
      <c r="H7" s="43"/>
      <c r="I7" s="43"/>
      <c r="J7" s="43"/>
      <c r="K7" s="43"/>
      <c r="L7" s="43"/>
      <c r="M7" s="43"/>
      <c r="N7" s="43"/>
      <c r="O7" s="43"/>
      <c r="P7" s="43"/>
      <c r="Q7" s="43"/>
      <c r="R7" s="43"/>
      <c r="S7" s="43"/>
      <c r="T7" s="43"/>
      <c r="U7" s="43"/>
      <c r="V7" s="43"/>
      <c r="W7" s="43"/>
      <c r="Y7" s="43"/>
      <c r="Z7" s="43"/>
      <c r="AA7" s="43"/>
      <c r="AB7" s="43"/>
      <c r="AC7" s="43"/>
      <c r="AD7" s="43"/>
      <c r="AE7" s="43"/>
      <c r="AF7" s="43"/>
      <c r="AG7" s="43"/>
      <c r="AH7" s="43"/>
      <c r="AI7" s="43"/>
      <c r="AJ7" s="43"/>
      <c r="AK7" s="43"/>
      <c r="AL7" s="43"/>
      <c r="AM7" s="43"/>
      <c r="AN7" s="43"/>
      <c r="AO7" s="43"/>
    </row>
    <row r="8" spans="2:41" x14ac:dyDescent="0.25">
      <c r="B8" s="24" t="s">
        <v>47</v>
      </c>
      <c r="C8" s="25" t="s">
        <v>119</v>
      </c>
      <c r="D8" s="25" t="s">
        <v>118</v>
      </c>
      <c r="E8" s="25" t="s">
        <v>48</v>
      </c>
      <c r="F8" s="25" t="s">
        <v>49</v>
      </c>
      <c r="G8" s="25" t="s">
        <v>50</v>
      </c>
      <c r="H8" s="25" t="s">
        <v>51</v>
      </c>
      <c r="I8" s="25" t="s">
        <v>52</v>
      </c>
      <c r="J8" s="25" t="s">
        <v>53</v>
      </c>
      <c r="K8" s="25" t="s">
        <v>54</v>
      </c>
      <c r="L8" s="25" t="s">
        <v>55</v>
      </c>
      <c r="M8" s="25" t="s">
        <v>56</v>
      </c>
      <c r="N8" s="25" t="s">
        <v>57</v>
      </c>
      <c r="O8" s="25" t="s">
        <v>58</v>
      </c>
      <c r="P8" s="25" t="s">
        <v>59</v>
      </c>
      <c r="Q8" s="25" t="s">
        <v>60</v>
      </c>
      <c r="R8" s="25" t="s">
        <v>61</v>
      </c>
      <c r="S8" s="25" t="s">
        <v>62</v>
      </c>
      <c r="T8" s="25" t="s">
        <v>63</v>
      </c>
      <c r="U8" s="25" t="s">
        <v>64</v>
      </c>
      <c r="V8" s="25" t="s">
        <v>65</v>
      </c>
      <c r="W8" s="25" t="s">
        <v>66</v>
      </c>
      <c r="Y8" s="25" t="s">
        <v>67</v>
      </c>
      <c r="Z8" s="25" t="s">
        <v>68</v>
      </c>
      <c r="AA8" s="25" t="s">
        <v>69</v>
      </c>
      <c r="AB8" s="25" t="s">
        <v>70</v>
      </c>
      <c r="AC8" s="25" t="s">
        <v>71</v>
      </c>
      <c r="AE8" s="25">
        <v>2023</v>
      </c>
      <c r="AF8" s="25">
        <v>2022</v>
      </c>
      <c r="AG8" s="25">
        <v>2021</v>
      </c>
      <c r="AH8" s="25">
        <v>2020</v>
      </c>
      <c r="AI8" s="25">
        <v>2019</v>
      </c>
      <c r="AK8" s="25" t="s">
        <v>72</v>
      </c>
      <c r="AL8" s="25" t="s">
        <v>73</v>
      </c>
      <c r="AM8" s="25" t="s">
        <v>74</v>
      </c>
      <c r="AN8" s="25" t="s">
        <v>75</v>
      </c>
      <c r="AO8" s="25" t="s">
        <v>76</v>
      </c>
    </row>
    <row r="9" spans="2:41" ht="0.75" customHeight="1" x14ac:dyDescent="0.25">
      <c r="B9" s="3"/>
      <c r="C9" s="3"/>
      <c r="D9" s="3"/>
      <c r="E9" s="3"/>
      <c r="F9" s="3"/>
      <c r="G9" s="3"/>
      <c r="H9" s="3"/>
      <c r="I9" s="3"/>
      <c r="J9" s="3"/>
      <c r="K9" s="3"/>
      <c r="L9" s="3"/>
      <c r="M9" s="3"/>
      <c r="N9" s="3"/>
      <c r="O9" s="3"/>
      <c r="P9" s="3"/>
      <c r="Q9" s="3"/>
      <c r="R9" s="3"/>
      <c r="S9" s="3"/>
      <c r="T9" s="3"/>
      <c r="U9" s="3"/>
      <c r="V9" s="3"/>
      <c r="W9" s="3"/>
      <c r="Y9" s="3"/>
      <c r="Z9" s="3"/>
      <c r="AA9" s="3"/>
      <c r="AB9" s="3"/>
      <c r="AC9" s="3"/>
      <c r="AE9" s="3"/>
      <c r="AF9" s="3"/>
      <c r="AG9" s="3"/>
      <c r="AH9" s="3"/>
      <c r="AI9" s="3"/>
      <c r="AK9" s="3"/>
      <c r="AL9" s="3"/>
      <c r="AM9" s="3"/>
      <c r="AN9" s="3"/>
      <c r="AO9" s="3"/>
    </row>
    <row r="10" spans="2:41" s="17" customFormat="1" ht="13.5" customHeight="1" x14ac:dyDescent="0.2">
      <c r="B10" s="17" t="s">
        <v>77</v>
      </c>
      <c r="C10" s="28">
        <v>53365</v>
      </c>
      <c r="D10" s="22">
        <v>53110</v>
      </c>
      <c r="E10" s="22">
        <v>43796.313000000002</v>
      </c>
      <c r="F10" s="22">
        <v>44529</v>
      </c>
      <c r="G10" s="22">
        <v>55369</v>
      </c>
      <c r="H10" s="22">
        <v>44383</v>
      </c>
      <c r="I10" s="22">
        <v>48787</v>
      </c>
      <c r="J10" s="22">
        <v>41312</v>
      </c>
      <c r="K10" s="22">
        <v>30143</v>
      </c>
      <c r="L10" s="22">
        <v>34556</v>
      </c>
      <c r="M10" s="22">
        <v>31850</v>
      </c>
      <c r="N10" s="22">
        <v>28334</v>
      </c>
      <c r="O10" s="51">
        <v>21128</v>
      </c>
      <c r="P10" s="22">
        <v>22871</v>
      </c>
      <c r="Q10" s="22">
        <v>20358</v>
      </c>
      <c r="R10" s="22">
        <v>25506</v>
      </c>
      <c r="S10" s="22">
        <v>22403</v>
      </c>
      <c r="T10" s="22">
        <v>18826</v>
      </c>
      <c r="U10" s="22">
        <v>16571</v>
      </c>
      <c r="V10" s="22">
        <v>12607</v>
      </c>
      <c r="W10" s="22">
        <v>13326</v>
      </c>
      <c r="Y10" s="22">
        <v>99899</v>
      </c>
      <c r="Z10" s="22">
        <v>71449</v>
      </c>
      <c r="AA10" s="22">
        <v>49462</v>
      </c>
      <c r="AB10" s="22">
        <v>47909</v>
      </c>
      <c r="AC10" s="22">
        <v>25933</v>
      </c>
      <c r="AE10" s="22">
        <v>196805</v>
      </c>
      <c r="AF10" s="22">
        <v>164620</v>
      </c>
      <c r="AG10" s="22">
        <v>115868</v>
      </c>
      <c r="AH10" s="22">
        <v>91139</v>
      </c>
      <c r="AI10" s="22">
        <v>61327</v>
      </c>
      <c r="AK10" s="22">
        <v>143714</v>
      </c>
      <c r="AL10" s="22">
        <v>120237</v>
      </c>
      <c r="AM10" s="22">
        <v>81312</v>
      </c>
      <c r="AN10" s="22">
        <v>68267</v>
      </c>
      <c r="AO10" s="22">
        <v>42503</v>
      </c>
    </row>
    <row r="11" spans="2:41" s="17" customFormat="1" ht="12" x14ac:dyDescent="0.2">
      <c r="B11" s="17" t="s">
        <v>78</v>
      </c>
      <c r="C11" s="28">
        <v>0</v>
      </c>
      <c r="D11" s="22">
        <v>0</v>
      </c>
      <c r="E11" s="22">
        <v>0</v>
      </c>
      <c r="F11" s="22">
        <v>0</v>
      </c>
      <c r="G11" s="22">
        <v>0</v>
      </c>
      <c r="H11" s="22">
        <v>271</v>
      </c>
      <c r="I11" s="22">
        <v>-332</v>
      </c>
      <c r="J11" s="22">
        <v>-340</v>
      </c>
      <c r="K11" s="22">
        <v>0</v>
      </c>
      <c r="L11" s="22">
        <v>0</v>
      </c>
      <c r="M11" s="22">
        <v>0</v>
      </c>
      <c r="N11" s="22">
        <v>-482</v>
      </c>
      <c r="O11" s="22">
        <v>0</v>
      </c>
      <c r="P11" s="22">
        <v>0</v>
      </c>
      <c r="Q11" s="22">
        <v>0</v>
      </c>
      <c r="R11" s="22">
        <v>-134</v>
      </c>
      <c r="S11" s="22">
        <v>0</v>
      </c>
      <c r="T11" s="22">
        <v>0</v>
      </c>
      <c r="U11" s="22">
        <v>0</v>
      </c>
      <c r="V11" s="22">
        <v>0</v>
      </c>
      <c r="W11" s="22">
        <v>0</v>
      </c>
      <c r="Y11" s="22">
        <v>0</v>
      </c>
      <c r="Z11" s="22">
        <v>-340</v>
      </c>
      <c r="AA11" s="22">
        <v>-482</v>
      </c>
      <c r="AB11" s="22">
        <v>0</v>
      </c>
      <c r="AC11" s="22">
        <v>0</v>
      </c>
      <c r="AE11" s="22">
        <v>0</v>
      </c>
      <c r="AF11" s="22">
        <v>-396</v>
      </c>
      <c r="AG11" s="22">
        <v>-482</v>
      </c>
      <c r="AH11" s="22">
        <v>-134</v>
      </c>
      <c r="AI11" s="22">
        <v>0</v>
      </c>
      <c r="AK11" s="22">
        <v>0</v>
      </c>
      <c r="AL11" s="22">
        <v>-672</v>
      </c>
      <c r="AM11" s="22">
        <v>-482</v>
      </c>
      <c r="AN11" s="19">
        <v>-134</v>
      </c>
      <c r="AO11" s="22">
        <v>0</v>
      </c>
    </row>
    <row r="12" spans="2:41" s="17" customFormat="1" ht="12" x14ac:dyDescent="0.2">
      <c r="B12" s="18" t="s">
        <v>79</v>
      </c>
      <c r="C12" s="29">
        <v>0</v>
      </c>
      <c r="D12" s="20">
        <v>0</v>
      </c>
      <c r="E12" s="20">
        <v>0</v>
      </c>
      <c r="F12" s="20">
        <v>0</v>
      </c>
      <c r="G12" s="20">
        <v>0</v>
      </c>
      <c r="H12" s="20">
        <v>0</v>
      </c>
      <c r="I12" s="20">
        <v>0</v>
      </c>
      <c r="J12" s="20">
        <v>0</v>
      </c>
      <c r="K12" s="20">
        <v>0</v>
      </c>
      <c r="L12" s="20">
        <v>-478</v>
      </c>
      <c r="M12" s="20">
        <v>381</v>
      </c>
      <c r="N12" s="20">
        <v>233</v>
      </c>
      <c r="O12" s="20">
        <v>256</v>
      </c>
      <c r="P12" s="20">
        <v>-99</v>
      </c>
      <c r="Q12" s="20">
        <v>-370</v>
      </c>
      <c r="R12" s="20">
        <v>-15</v>
      </c>
      <c r="S12" s="20">
        <v>-259</v>
      </c>
      <c r="T12" s="20">
        <v>818</v>
      </c>
      <c r="U12" s="20">
        <v>-354</v>
      </c>
      <c r="V12" s="20">
        <v>237</v>
      </c>
      <c r="W12" s="20">
        <v>-28</v>
      </c>
      <c r="Y12" s="20">
        <v>0</v>
      </c>
      <c r="Z12" s="20">
        <v>0</v>
      </c>
      <c r="AA12" s="20">
        <v>487</v>
      </c>
      <c r="AB12" s="20">
        <v>-276</v>
      </c>
      <c r="AC12" s="20">
        <v>209</v>
      </c>
      <c r="AE12" s="20">
        <v>0</v>
      </c>
      <c r="AF12" s="20">
        <v>0</v>
      </c>
      <c r="AG12" s="20">
        <v>390</v>
      </c>
      <c r="AH12" s="20">
        <v>-746</v>
      </c>
      <c r="AI12" s="20">
        <v>695</v>
      </c>
      <c r="AK12" s="20">
        <v>0</v>
      </c>
      <c r="AL12" s="20">
        <v>0</v>
      </c>
      <c r="AM12" s="20">
        <v>869</v>
      </c>
      <c r="AN12" s="20">
        <v>-647</v>
      </c>
      <c r="AO12" s="20">
        <v>-113</v>
      </c>
    </row>
    <row r="13" spans="2:41" s="17" customFormat="1" ht="12" x14ac:dyDescent="0.2">
      <c r="B13" s="4" t="s">
        <v>80</v>
      </c>
      <c r="C13" s="27">
        <v>53365</v>
      </c>
      <c r="D13" s="26">
        <v>53110</v>
      </c>
      <c r="E13" s="26">
        <v>43796.313000000002</v>
      </c>
      <c r="F13" s="26">
        <v>44529</v>
      </c>
      <c r="G13" s="26">
        <v>55369</v>
      </c>
      <c r="H13" s="44">
        <v>44654</v>
      </c>
      <c r="I13" s="44">
        <v>48455</v>
      </c>
      <c r="J13" s="44">
        <v>40972</v>
      </c>
      <c r="K13" s="26">
        <v>30143</v>
      </c>
      <c r="L13" s="44">
        <v>34078</v>
      </c>
      <c r="M13" s="44">
        <v>32231</v>
      </c>
      <c r="N13" s="44">
        <v>28085</v>
      </c>
      <c r="O13" s="44">
        <v>21383</v>
      </c>
      <c r="P13" s="44">
        <v>22772</v>
      </c>
      <c r="Q13" s="44">
        <v>19988</v>
      </c>
      <c r="R13" s="44">
        <v>25357</v>
      </c>
      <c r="S13" s="44">
        <v>22144</v>
      </c>
      <c r="T13" s="44">
        <v>19644</v>
      </c>
      <c r="U13" s="44">
        <v>16217</v>
      </c>
      <c r="V13" s="44">
        <v>12844</v>
      </c>
      <c r="W13" s="44">
        <v>13298</v>
      </c>
      <c r="Y13" s="44">
        <v>99899</v>
      </c>
      <c r="Z13" s="44">
        <v>71109</v>
      </c>
      <c r="AA13" s="44">
        <v>49466</v>
      </c>
      <c r="AB13" s="44">
        <v>47633</v>
      </c>
      <c r="AC13" s="44">
        <v>26142</v>
      </c>
      <c r="AE13" s="52">
        <v>196805</v>
      </c>
      <c r="AF13" s="52">
        <v>164224</v>
      </c>
      <c r="AG13" s="44">
        <v>115776</v>
      </c>
      <c r="AH13" s="44">
        <v>90259</v>
      </c>
      <c r="AI13" s="44">
        <v>62022</v>
      </c>
      <c r="AK13" s="44">
        <f>AK10</f>
        <v>143714</v>
      </c>
      <c r="AL13" s="44">
        <v>119564</v>
      </c>
      <c r="AM13" s="44">
        <v>81698</v>
      </c>
      <c r="AN13" s="44">
        <v>67486</v>
      </c>
      <c r="AO13" s="44">
        <v>42390</v>
      </c>
    </row>
    <row r="14" spans="2:41" s="17" customFormat="1" ht="9.75" customHeight="1" x14ac:dyDescent="0.2">
      <c r="C14" s="28"/>
      <c r="D14" s="22"/>
      <c r="E14" s="22"/>
      <c r="F14" s="22"/>
      <c r="G14" s="22"/>
      <c r="H14" s="22"/>
      <c r="I14" s="22"/>
      <c r="J14" s="22"/>
      <c r="K14" s="22"/>
      <c r="L14" s="22"/>
      <c r="M14" s="22"/>
      <c r="N14" s="22"/>
      <c r="O14" s="22"/>
      <c r="P14" s="22"/>
      <c r="Q14" s="22"/>
      <c r="R14" s="22"/>
      <c r="S14" s="22"/>
      <c r="T14" s="22"/>
      <c r="U14" s="22"/>
      <c r="V14" s="22"/>
      <c r="W14" s="22"/>
      <c r="Y14" s="22"/>
      <c r="Z14" s="22"/>
      <c r="AA14" s="22"/>
      <c r="AB14" s="22"/>
      <c r="AC14" s="22"/>
      <c r="AE14" s="22"/>
      <c r="AF14" s="22"/>
      <c r="AG14" s="22"/>
      <c r="AH14" s="22"/>
      <c r="AI14" s="22"/>
      <c r="AK14" s="22"/>
      <c r="AL14" s="22"/>
      <c r="AM14" s="22"/>
      <c r="AN14" s="22"/>
      <c r="AO14" s="22"/>
    </row>
    <row r="15" spans="2:41" s="17" customFormat="1" ht="12" x14ac:dyDescent="0.2">
      <c r="B15" s="18" t="s">
        <v>81</v>
      </c>
      <c r="C15" s="29">
        <v>1317</v>
      </c>
      <c r="D15" s="45">
        <v>1442</v>
      </c>
      <c r="E15" s="45">
        <v>1359.6</v>
      </c>
      <c r="F15" s="45">
        <v>1393.5</v>
      </c>
      <c r="G15" s="45">
        <v>1430</v>
      </c>
      <c r="H15" s="45">
        <v>1416</v>
      </c>
      <c r="I15" s="45">
        <v>1349</v>
      </c>
      <c r="J15" s="45">
        <v>1355</v>
      </c>
      <c r="K15" s="45">
        <v>1397</v>
      </c>
      <c r="L15" s="45">
        <v>1443</v>
      </c>
      <c r="M15" s="45">
        <v>1469</v>
      </c>
      <c r="N15" s="45">
        <v>1368</v>
      </c>
      <c r="O15" s="45">
        <v>1244</v>
      </c>
      <c r="P15" s="45">
        <v>1162</v>
      </c>
      <c r="Q15" s="45">
        <v>984</v>
      </c>
      <c r="R15" s="45">
        <v>1071</v>
      </c>
      <c r="S15" s="45">
        <v>1083</v>
      </c>
      <c r="T15" s="45">
        <v>1037</v>
      </c>
      <c r="U15" s="45">
        <v>895</v>
      </c>
      <c r="V15" s="45">
        <v>865</v>
      </c>
      <c r="W15" s="45">
        <v>838</v>
      </c>
      <c r="Y15" s="45">
        <v>2823.5</v>
      </c>
      <c r="Z15" s="45">
        <v>2752</v>
      </c>
      <c r="AA15" s="45">
        <v>2612</v>
      </c>
      <c r="AB15" s="45">
        <v>2154</v>
      </c>
      <c r="AC15" s="45">
        <v>1703</v>
      </c>
      <c r="AE15" s="45">
        <v>5626</v>
      </c>
      <c r="AF15" s="45">
        <v>5518</v>
      </c>
      <c r="AG15" s="45">
        <v>5523</v>
      </c>
      <c r="AH15" s="45">
        <v>4300</v>
      </c>
      <c r="AI15" s="45">
        <v>3636</v>
      </c>
      <c r="AK15" s="45">
        <v>4183.4754166666662</v>
      </c>
      <c r="AL15" s="45">
        <v>4101</v>
      </c>
      <c r="AM15" s="45">
        <v>4080</v>
      </c>
      <c r="AN15" s="45">
        <v>3138</v>
      </c>
      <c r="AO15" s="45">
        <v>2599</v>
      </c>
    </row>
    <row r="16" spans="2:41" s="17" customFormat="1" ht="12" x14ac:dyDescent="0.2">
      <c r="B16" s="5" t="s">
        <v>82</v>
      </c>
      <c r="C16" s="9">
        <v>40514</v>
      </c>
      <c r="D16" s="8">
        <v>36823</v>
      </c>
      <c r="E16" s="8">
        <v>32214</v>
      </c>
      <c r="F16" s="8">
        <v>31954.790096878362</v>
      </c>
      <c r="G16" s="8">
        <v>38708</v>
      </c>
      <c r="H16" s="8">
        <v>31531</v>
      </c>
      <c r="I16" s="8">
        <v>35915</v>
      </c>
      <c r="J16" s="8">
        <v>30235</v>
      </c>
      <c r="K16" s="8">
        <v>21577</v>
      </c>
      <c r="L16" s="8">
        <v>23617</v>
      </c>
      <c r="M16" s="8">
        <v>21947</v>
      </c>
      <c r="N16" s="8">
        <v>20537</v>
      </c>
      <c r="O16" s="8">
        <v>17185</v>
      </c>
      <c r="P16" s="8">
        <v>19597</v>
      </c>
      <c r="Q16" s="8">
        <v>20310</v>
      </c>
      <c r="R16" s="8">
        <v>23679</v>
      </c>
      <c r="S16" s="8">
        <v>20441</v>
      </c>
      <c r="T16" s="8">
        <v>18941</v>
      </c>
      <c r="U16" s="8">
        <v>18127</v>
      </c>
      <c r="V16" s="8">
        <v>14854</v>
      </c>
      <c r="W16" s="8">
        <v>15877</v>
      </c>
      <c r="Y16" s="8">
        <v>35383</v>
      </c>
      <c r="Z16" s="8">
        <v>25838</v>
      </c>
      <c r="AA16" s="8">
        <v>18939</v>
      </c>
      <c r="AB16" s="8">
        <v>22111</v>
      </c>
      <c r="AC16" s="8">
        <v>15352</v>
      </c>
      <c r="AE16" s="8">
        <v>34983</v>
      </c>
      <c r="AF16" s="8">
        <v>29764</v>
      </c>
      <c r="AG16" s="8">
        <v>20961</v>
      </c>
      <c r="AH16" s="8">
        <v>20990</v>
      </c>
      <c r="AI16" s="8">
        <v>17060</v>
      </c>
      <c r="AK16" s="8">
        <v>34353.128373298663</v>
      </c>
      <c r="AL16" s="8">
        <v>29153</v>
      </c>
      <c r="AM16" s="8">
        <v>20021</v>
      </c>
      <c r="AN16" s="8">
        <v>21506</v>
      </c>
      <c r="AO16" s="8">
        <v>16312</v>
      </c>
    </row>
    <row r="17" spans="2:41" s="17" customFormat="1" ht="12" x14ac:dyDescent="0.2">
      <c r="B17" s="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row>
    <row r="18" spans="2:41" s="17" customFormat="1" ht="12" x14ac:dyDescent="0.2">
      <c r="B18" s="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row>
    <row r="19" spans="2:41" x14ac:dyDescent="0.25">
      <c r="B19" s="1" t="s">
        <v>83</v>
      </c>
      <c r="AE19" s="43"/>
      <c r="AF19" s="43"/>
    </row>
    <row r="20" spans="2:41" x14ac:dyDescent="0.25">
      <c r="B20" s="24" t="s">
        <v>47</v>
      </c>
      <c r="C20" s="25" t="s">
        <v>119</v>
      </c>
      <c r="D20" s="25" t="s">
        <v>118</v>
      </c>
      <c r="E20" s="25" t="s">
        <v>48</v>
      </c>
      <c r="F20" s="25" t="s">
        <v>49</v>
      </c>
      <c r="G20" s="25" t="s">
        <v>50</v>
      </c>
      <c r="H20" s="25" t="s">
        <v>51</v>
      </c>
      <c r="I20" s="25" t="s">
        <v>52</v>
      </c>
      <c r="J20" s="25" t="s">
        <v>53</v>
      </c>
      <c r="K20" s="25" t="s">
        <v>54</v>
      </c>
      <c r="L20" s="25" t="s">
        <v>55</v>
      </c>
      <c r="M20" s="25" t="s">
        <v>56</v>
      </c>
      <c r="N20" s="25" t="s">
        <v>57</v>
      </c>
      <c r="O20" s="25" t="s">
        <v>58</v>
      </c>
      <c r="P20" s="25" t="s">
        <v>59</v>
      </c>
      <c r="Q20" s="25" t="s">
        <v>60</v>
      </c>
      <c r="R20" s="25" t="s">
        <v>61</v>
      </c>
      <c r="S20" s="25" t="s">
        <v>62</v>
      </c>
      <c r="T20" s="25" t="s">
        <v>63</v>
      </c>
      <c r="U20" s="25" t="s">
        <v>64</v>
      </c>
      <c r="V20" s="25" t="s">
        <v>65</v>
      </c>
      <c r="W20" s="25" t="s">
        <v>66</v>
      </c>
      <c r="Y20" s="25" t="s">
        <v>67</v>
      </c>
      <c r="Z20" s="25" t="s">
        <v>68</v>
      </c>
      <c r="AA20" s="25" t="s">
        <v>69</v>
      </c>
      <c r="AB20" s="25" t="s">
        <v>70</v>
      </c>
      <c r="AC20" s="25" t="s">
        <v>71</v>
      </c>
      <c r="AE20" s="25">
        <v>2023</v>
      </c>
      <c r="AF20" s="25">
        <v>2022</v>
      </c>
      <c r="AG20" s="25">
        <v>2021</v>
      </c>
      <c r="AH20" s="25">
        <v>2020</v>
      </c>
      <c r="AI20" s="25">
        <v>2019</v>
      </c>
      <c r="AK20" s="25" t="s">
        <v>72</v>
      </c>
      <c r="AL20" s="25" t="s">
        <v>73</v>
      </c>
      <c r="AM20" s="25" t="s">
        <v>74</v>
      </c>
      <c r="AN20" s="25" t="s">
        <v>75</v>
      </c>
      <c r="AO20" s="25" t="s">
        <v>76</v>
      </c>
    </row>
    <row r="21" spans="2:41" ht="1.5" customHeight="1" x14ac:dyDescent="0.25">
      <c r="B21" s="3"/>
      <c r="C21" s="3"/>
      <c r="D21" s="3"/>
      <c r="E21" s="3"/>
      <c r="F21" s="3"/>
      <c r="G21" s="3"/>
      <c r="H21" s="3"/>
      <c r="I21" s="3"/>
      <c r="J21" s="3"/>
      <c r="K21" s="3"/>
      <c r="L21" s="3"/>
      <c r="M21" s="3"/>
      <c r="N21" s="3"/>
      <c r="O21" s="3"/>
      <c r="P21" s="3"/>
      <c r="Q21" s="3"/>
      <c r="R21" s="3"/>
      <c r="S21" s="3"/>
      <c r="T21" s="3"/>
      <c r="U21" s="3"/>
      <c r="V21" s="3"/>
      <c r="W21" s="3"/>
      <c r="Y21" s="3"/>
      <c r="Z21" s="3"/>
      <c r="AA21" s="3"/>
      <c r="AB21" s="3"/>
      <c r="AC21" s="3"/>
      <c r="AE21" s="3"/>
      <c r="AF21" s="3"/>
      <c r="AG21" s="3"/>
      <c r="AH21" s="3"/>
      <c r="AI21" s="3"/>
      <c r="AK21" s="3"/>
      <c r="AL21" s="3"/>
      <c r="AM21" s="3"/>
      <c r="AN21" s="3"/>
      <c r="AO21" s="3"/>
    </row>
    <row r="22" spans="2:41" ht="12" customHeight="1" x14ac:dyDescent="0.25">
      <c r="B22" s="17" t="s">
        <v>77</v>
      </c>
      <c r="C22" s="68">
        <v>23693</v>
      </c>
      <c r="D22" s="22">
        <v>26060</v>
      </c>
      <c r="E22" s="22">
        <v>23472.966</v>
      </c>
      <c r="F22" s="22">
        <v>23687</v>
      </c>
      <c r="G22" s="22">
        <v>22445</v>
      </c>
      <c r="H22" s="22">
        <v>17426</v>
      </c>
      <c r="I22" s="22">
        <v>16965</v>
      </c>
      <c r="J22" s="22">
        <v>21506</v>
      </c>
      <c r="K22" s="22">
        <v>16539</v>
      </c>
      <c r="L22" s="22">
        <v>16433</v>
      </c>
      <c r="M22" s="22">
        <v>19420</v>
      </c>
      <c r="N22" s="22">
        <v>17580</v>
      </c>
      <c r="O22" s="22">
        <v>12666</v>
      </c>
      <c r="P22" s="22">
        <v>14702</v>
      </c>
      <c r="Q22" s="22">
        <v>13852</v>
      </c>
      <c r="R22" s="22">
        <v>16992</v>
      </c>
      <c r="S22" s="22">
        <v>16453</v>
      </c>
      <c r="T22" s="22">
        <v>15406</v>
      </c>
      <c r="U22" s="22">
        <v>13381</v>
      </c>
      <c r="V22" s="22">
        <v>11643</v>
      </c>
      <c r="W22" s="22">
        <v>12967</v>
      </c>
      <c r="Y22" s="22">
        <v>46132</v>
      </c>
      <c r="Z22" s="22">
        <v>38045</v>
      </c>
      <c r="AA22" s="22">
        <v>30245</v>
      </c>
      <c r="AB22" s="22">
        <v>33375</v>
      </c>
      <c r="AC22" s="22">
        <v>24610</v>
      </c>
      <c r="AE22" s="22">
        <v>95665</v>
      </c>
      <c r="AF22" s="22">
        <v>72436</v>
      </c>
      <c r="AG22" s="22">
        <v>66119</v>
      </c>
      <c r="AH22" s="22">
        <v>61926</v>
      </c>
      <c r="AI22" s="22">
        <v>53397</v>
      </c>
      <c r="AK22" s="22">
        <v>69677</v>
      </c>
      <c r="AL22" s="22">
        <v>55012</v>
      </c>
      <c r="AM22" s="22">
        <v>49686</v>
      </c>
      <c r="AN22" s="22">
        <v>47224</v>
      </c>
      <c r="AO22" s="22">
        <v>37991</v>
      </c>
    </row>
    <row r="23" spans="2:41" ht="12" customHeight="1" x14ac:dyDescent="0.25">
      <c r="B23" s="17" t="s">
        <v>78</v>
      </c>
      <c r="C23" s="68">
        <v>0</v>
      </c>
      <c r="D23" s="22">
        <v>0</v>
      </c>
      <c r="E23" s="22">
        <v>0</v>
      </c>
      <c r="F23" s="22">
        <v>0</v>
      </c>
      <c r="G23" s="22"/>
      <c r="H23" s="22">
        <v>0</v>
      </c>
      <c r="I23" s="22">
        <v>0</v>
      </c>
      <c r="J23" s="22"/>
      <c r="K23" s="22"/>
      <c r="L23" s="22"/>
      <c r="M23" s="22"/>
      <c r="N23" s="22"/>
      <c r="O23" s="22"/>
      <c r="P23" s="22"/>
      <c r="Q23" s="22"/>
      <c r="R23" s="22">
        <v>0</v>
      </c>
      <c r="S23" s="22">
        <v>0</v>
      </c>
      <c r="T23" s="22">
        <v>0</v>
      </c>
      <c r="U23" s="22">
        <v>0</v>
      </c>
      <c r="V23" s="22">
        <v>0</v>
      </c>
      <c r="W23" s="22">
        <v>0</v>
      </c>
      <c r="Y23" s="22">
        <v>0</v>
      </c>
      <c r="Z23" s="22">
        <v>0</v>
      </c>
      <c r="AA23" s="22">
        <v>0</v>
      </c>
      <c r="AB23" s="22">
        <v>0</v>
      </c>
      <c r="AC23" s="22">
        <v>0</v>
      </c>
      <c r="AE23" s="22">
        <v>0</v>
      </c>
      <c r="AF23" s="22">
        <v>0</v>
      </c>
      <c r="AG23" s="22">
        <v>0</v>
      </c>
      <c r="AH23" s="22">
        <v>0</v>
      </c>
      <c r="AI23" s="22">
        <v>0</v>
      </c>
      <c r="AK23" s="22">
        <v>0</v>
      </c>
      <c r="AL23" s="22">
        <v>0</v>
      </c>
      <c r="AM23" s="22">
        <v>0</v>
      </c>
      <c r="AN23" s="22">
        <v>0</v>
      </c>
      <c r="AO23" s="22">
        <v>0</v>
      </c>
    </row>
    <row r="24" spans="2:41" ht="12" customHeight="1" x14ac:dyDescent="0.25">
      <c r="B24" s="18" t="s">
        <v>79</v>
      </c>
      <c r="C24" s="29">
        <v>0</v>
      </c>
      <c r="D24" s="20">
        <v>0</v>
      </c>
      <c r="E24" s="20">
        <v>0</v>
      </c>
      <c r="F24" s="20">
        <v>0</v>
      </c>
      <c r="G24" s="20"/>
      <c r="H24" s="20">
        <v>0</v>
      </c>
      <c r="I24" s="20">
        <v>0</v>
      </c>
      <c r="J24" s="20"/>
      <c r="K24" s="20"/>
      <c r="L24" s="20">
        <v>33</v>
      </c>
      <c r="M24" s="20">
        <v>-218</v>
      </c>
      <c r="N24" s="20">
        <v>210</v>
      </c>
      <c r="O24" s="20">
        <v>151</v>
      </c>
      <c r="P24" s="20">
        <v>-156</v>
      </c>
      <c r="Q24" s="20">
        <v>-413</v>
      </c>
      <c r="R24" s="20">
        <v>255</v>
      </c>
      <c r="S24" s="20">
        <v>80</v>
      </c>
      <c r="T24" s="20">
        <v>153</v>
      </c>
      <c r="U24" s="20">
        <v>-271</v>
      </c>
      <c r="V24" s="20">
        <v>237</v>
      </c>
      <c r="W24" s="20">
        <v>-28</v>
      </c>
      <c r="Y24" s="20">
        <v>0</v>
      </c>
      <c r="Z24" s="20">
        <v>0</v>
      </c>
      <c r="AA24" s="20">
        <v>361</v>
      </c>
      <c r="AB24" s="20">
        <v>335</v>
      </c>
      <c r="AC24" s="20">
        <v>-209</v>
      </c>
      <c r="AE24" s="20">
        <v>0</v>
      </c>
      <c r="AF24" s="20">
        <v>0</v>
      </c>
      <c r="AG24" s="20">
        <v>177</v>
      </c>
      <c r="AH24" s="20">
        <v>-234</v>
      </c>
      <c r="AI24" s="20">
        <v>123</v>
      </c>
      <c r="AK24" s="20">
        <v>0</v>
      </c>
      <c r="AL24" s="20">
        <v>0</v>
      </c>
      <c r="AM24" s="20">
        <v>144</v>
      </c>
      <c r="AN24" s="20">
        <v>-78</v>
      </c>
      <c r="AO24" s="20">
        <v>-30</v>
      </c>
    </row>
    <row r="25" spans="2:41" ht="12" customHeight="1" x14ac:dyDescent="0.25">
      <c r="B25" s="4" t="s">
        <v>80</v>
      </c>
      <c r="C25" s="69">
        <v>23693</v>
      </c>
      <c r="D25" s="26">
        <v>26060</v>
      </c>
      <c r="E25" s="26">
        <v>23472.966</v>
      </c>
      <c r="F25" s="26">
        <v>23687</v>
      </c>
      <c r="G25" s="26">
        <v>22445</v>
      </c>
      <c r="H25" s="26">
        <v>17426</v>
      </c>
      <c r="I25" s="26">
        <v>16965</v>
      </c>
      <c r="J25" s="26">
        <v>21506</v>
      </c>
      <c r="K25" s="26">
        <v>16539</v>
      </c>
      <c r="L25" s="26">
        <v>16466</v>
      </c>
      <c r="M25" s="26">
        <v>19202</v>
      </c>
      <c r="N25" s="26">
        <v>17790</v>
      </c>
      <c r="O25" s="26">
        <v>12817</v>
      </c>
      <c r="P25" s="26">
        <v>14546</v>
      </c>
      <c r="Q25" s="26">
        <v>13439</v>
      </c>
      <c r="R25" s="26">
        <v>17176</v>
      </c>
      <c r="S25" s="26">
        <v>16533</v>
      </c>
      <c r="T25" s="26">
        <v>15559</v>
      </c>
      <c r="U25" s="26">
        <v>13110</v>
      </c>
      <c r="V25" s="26">
        <v>11880</v>
      </c>
      <c r="W25" s="26">
        <v>12939</v>
      </c>
      <c r="Y25" s="44">
        <v>46132</v>
      </c>
      <c r="Z25" s="44">
        <v>38045</v>
      </c>
      <c r="AA25" s="44">
        <v>30607</v>
      </c>
      <c r="AB25" s="44">
        <v>33709</v>
      </c>
      <c r="AC25" s="44">
        <v>24818</v>
      </c>
      <c r="AE25" s="44">
        <v>95665</v>
      </c>
      <c r="AF25" s="44">
        <v>72436</v>
      </c>
      <c r="AG25" s="44">
        <v>66296</v>
      </c>
      <c r="AH25" s="44">
        <v>61692</v>
      </c>
      <c r="AI25" s="44">
        <v>53520</v>
      </c>
      <c r="AK25" s="44">
        <f>SUM(AK22:AK24)</f>
        <v>69677</v>
      </c>
      <c r="AL25" s="44">
        <v>55012</v>
      </c>
      <c r="AM25" s="44">
        <v>49830</v>
      </c>
      <c r="AN25" s="44">
        <v>47146</v>
      </c>
      <c r="AO25" s="44">
        <v>37961</v>
      </c>
    </row>
    <row r="26" spans="2:41" ht="12" customHeight="1" x14ac:dyDescent="0.25">
      <c r="B26" s="17"/>
      <c r="C26" s="28"/>
      <c r="Y26" s="22"/>
      <c r="Z26" s="22"/>
      <c r="AA26" s="22"/>
      <c r="AB26" s="22"/>
      <c r="AC26" s="22"/>
      <c r="AE26" s="22"/>
      <c r="AF26" s="22"/>
      <c r="AG26" s="22"/>
      <c r="AH26" s="22"/>
      <c r="AI26" s="22"/>
      <c r="AK26" s="22"/>
      <c r="AL26" s="22"/>
      <c r="AM26" s="22"/>
      <c r="AN26" s="22"/>
      <c r="AO26" s="22"/>
    </row>
    <row r="27" spans="2:41" ht="12" customHeight="1" x14ac:dyDescent="0.25">
      <c r="B27" s="18" t="s">
        <v>81</v>
      </c>
      <c r="C27" s="29">
        <v>680</v>
      </c>
      <c r="D27" s="20">
        <v>722</v>
      </c>
      <c r="E27" s="20">
        <v>632</v>
      </c>
      <c r="F27" s="20">
        <v>687</v>
      </c>
      <c r="G27" s="20">
        <v>713</v>
      </c>
      <c r="H27" s="20">
        <v>677</v>
      </c>
      <c r="I27" s="20">
        <v>649</v>
      </c>
      <c r="J27" s="20">
        <v>696</v>
      </c>
      <c r="K27" s="20">
        <v>681</v>
      </c>
      <c r="L27" s="20">
        <v>723</v>
      </c>
      <c r="M27" s="20">
        <v>773</v>
      </c>
      <c r="N27" s="20">
        <v>811</v>
      </c>
      <c r="O27" s="20">
        <v>766</v>
      </c>
      <c r="P27" s="20">
        <v>767</v>
      </c>
      <c r="Q27" s="20">
        <v>713</v>
      </c>
      <c r="R27" s="20">
        <v>807</v>
      </c>
      <c r="S27" s="20">
        <v>815</v>
      </c>
      <c r="T27" s="20">
        <v>819</v>
      </c>
      <c r="U27" s="20">
        <v>758</v>
      </c>
      <c r="V27" s="20">
        <v>790</v>
      </c>
      <c r="W27" s="20">
        <v>805</v>
      </c>
      <c r="Y27" s="45">
        <v>1400</v>
      </c>
      <c r="Z27" s="45">
        <v>1377</v>
      </c>
      <c r="AA27" s="45">
        <v>1578</v>
      </c>
      <c r="AB27" s="45">
        <v>1622</v>
      </c>
      <c r="AC27" s="45">
        <v>1595</v>
      </c>
      <c r="AE27" s="45">
        <v>2754</v>
      </c>
      <c r="AF27" s="45">
        <v>2703</v>
      </c>
      <c r="AG27" s="45">
        <v>3073</v>
      </c>
      <c r="AH27" s="45">
        <v>3102</v>
      </c>
      <c r="AI27" s="45">
        <v>3171</v>
      </c>
      <c r="AK27" s="45">
        <v>2031.9305555555559</v>
      </c>
      <c r="AL27" s="45">
        <v>2027</v>
      </c>
      <c r="AM27" s="45">
        <v>2350</v>
      </c>
      <c r="AN27" s="45">
        <v>2335</v>
      </c>
      <c r="AO27" s="45">
        <v>2353</v>
      </c>
    </row>
    <row r="28" spans="2:41" ht="12" customHeight="1" x14ac:dyDescent="0.25">
      <c r="B28" s="5" t="s">
        <v>82</v>
      </c>
      <c r="C28" s="9">
        <v>34824</v>
      </c>
      <c r="D28" s="8">
        <v>36110</v>
      </c>
      <c r="E28" s="8">
        <v>37134</v>
      </c>
      <c r="F28" s="8">
        <v>34502</v>
      </c>
      <c r="G28" s="8">
        <v>31466</v>
      </c>
      <c r="H28" s="8">
        <v>25757</v>
      </c>
      <c r="I28" s="8">
        <v>26132</v>
      </c>
      <c r="J28" s="8">
        <v>30876</v>
      </c>
      <c r="K28" s="8">
        <v>24294</v>
      </c>
      <c r="L28" s="8">
        <v>22776</v>
      </c>
      <c r="M28" s="8">
        <v>24848</v>
      </c>
      <c r="N28" s="8">
        <v>21932</v>
      </c>
      <c r="O28" s="8">
        <v>16722</v>
      </c>
      <c r="P28" s="8">
        <v>18958</v>
      </c>
      <c r="Q28" s="8">
        <v>18840</v>
      </c>
      <c r="R28" s="8">
        <v>21290</v>
      </c>
      <c r="S28" s="8">
        <v>20283</v>
      </c>
      <c r="T28" s="8">
        <v>19002</v>
      </c>
      <c r="U28" s="8">
        <v>17287</v>
      </c>
      <c r="V28" s="8">
        <v>15037.974683544304</v>
      </c>
      <c r="W28" s="8">
        <v>16088</v>
      </c>
      <c r="Y28" s="8">
        <v>32962</v>
      </c>
      <c r="Z28" s="8">
        <v>27619</v>
      </c>
      <c r="AA28" s="8">
        <v>19402</v>
      </c>
      <c r="AB28" s="8">
        <v>20784</v>
      </c>
      <c r="AC28" s="8">
        <v>15559.874608150471</v>
      </c>
      <c r="AE28" s="8">
        <v>34742</v>
      </c>
      <c r="AF28" s="8">
        <v>26796</v>
      </c>
      <c r="AG28" s="8">
        <v>21571</v>
      </c>
      <c r="AH28" s="8">
        <v>19886</v>
      </c>
      <c r="AI28" s="8">
        <v>16877</v>
      </c>
      <c r="AK28" s="8">
        <v>34291</v>
      </c>
      <c r="AL28" s="8">
        <v>27143</v>
      </c>
      <c r="AM28" s="8">
        <v>21201</v>
      </c>
      <c r="AN28" s="8">
        <v>20190</v>
      </c>
      <c r="AO28" s="8">
        <v>16137</v>
      </c>
    </row>
    <row r="29" spans="2:41" x14ac:dyDescent="0.25">
      <c r="C29" s="67"/>
    </row>
    <row r="30" spans="2:41" x14ac:dyDescent="0.25">
      <c r="B30" s="1" t="s">
        <v>84</v>
      </c>
      <c r="C30" s="54"/>
      <c r="AE30" s="43"/>
      <c r="AF30" s="43"/>
    </row>
    <row r="31" spans="2:41" x14ac:dyDescent="0.25">
      <c r="B31" s="24" t="s">
        <v>47</v>
      </c>
      <c r="C31" s="25" t="s">
        <v>119</v>
      </c>
      <c r="D31" s="25" t="s">
        <v>118</v>
      </c>
      <c r="E31" s="25" t="s">
        <v>48</v>
      </c>
      <c r="F31" s="25" t="s">
        <v>49</v>
      </c>
      <c r="G31" s="25" t="s">
        <v>50</v>
      </c>
      <c r="H31" s="25" t="s">
        <v>51</v>
      </c>
      <c r="I31" s="25" t="s">
        <v>52</v>
      </c>
      <c r="J31" s="25" t="s">
        <v>53</v>
      </c>
      <c r="K31" s="25" t="s">
        <v>54</v>
      </c>
      <c r="L31" s="25" t="s">
        <v>55</v>
      </c>
      <c r="M31" s="25" t="s">
        <v>56</v>
      </c>
      <c r="N31" s="25" t="s">
        <v>57</v>
      </c>
      <c r="O31" s="25" t="s">
        <v>58</v>
      </c>
      <c r="P31" s="25" t="s">
        <v>59</v>
      </c>
      <c r="Q31" s="25" t="s">
        <v>60</v>
      </c>
      <c r="R31" s="25" t="s">
        <v>61</v>
      </c>
      <c r="S31" s="25" t="s">
        <v>62</v>
      </c>
      <c r="T31" s="25" t="s">
        <v>63</v>
      </c>
      <c r="U31" s="25" t="s">
        <v>64</v>
      </c>
      <c r="V31" s="25" t="s">
        <v>65</v>
      </c>
      <c r="W31" s="25" t="s">
        <v>66</v>
      </c>
      <c r="Y31" s="25" t="s">
        <v>67</v>
      </c>
      <c r="Z31" s="25" t="s">
        <v>68</v>
      </c>
      <c r="AA31" s="25" t="s">
        <v>69</v>
      </c>
      <c r="AB31" s="25" t="s">
        <v>70</v>
      </c>
      <c r="AC31" s="25" t="s">
        <v>71</v>
      </c>
      <c r="AE31" s="25">
        <v>2023</v>
      </c>
      <c r="AF31" s="25">
        <v>2022</v>
      </c>
      <c r="AG31" s="25">
        <v>2021</v>
      </c>
      <c r="AH31" s="25">
        <v>2020</v>
      </c>
      <c r="AI31" s="25">
        <v>2019</v>
      </c>
      <c r="AK31" s="25" t="s">
        <v>72</v>
      </c>
      <c r="AL31" s="25" t="s">
        <v>73</v>
      </c>
      <c r="AM31" s="25" t="s">
        <v>74</v>
      </c>
      <c r="AN31" s="25" t="s">
        <v>75</v>
      </c>
      <c r="AO31" s="25" t="s">
        <v>76</v>
      </c>
    </row>
    <row r="32" spans="2:41" ht="1.5" customHeight="1" x14ac:dyDescent="0.25">
      <c r="B32" s="3"/>
      <c r="C32" s="3"/>
      <c r="D32" s="3"/>
      <c r="E32" s="3"/>
      <c r="F32" s="3"/>
      <c r="G32" s="3"/>
      <c r="H32" s="3"/>
      <c r="I32" s="3"/>
      <c r="J32" s="3"/>
      <c r="K32" s="3"/>
      <c r="L32" s="3"/>
      <c r="M32" s="3"/>
      <c r="N32" s="3"/>
      <c r="O32" s="3"/>
      <c r="P32" s="3"/>
      <c r="Q32" s="3"/>
      <c r="R32" s="3"/>
      <c r="S32" s="3"/>
      <c r="T32" s="3"/>
      <c r="U32" s="3"/>
      <c r="V32" s="3"/>
      <c r="W32" s="3"/>
      <c r="Y32" s="3"/>
      <c r="Z32" s="3"/>
      <c r="AA32" s="3"/>
      <c r="AB32" s="3"/>
      <c r="AC32" s="3"/>
      <c r="AE32" s="3"/>
      <c r="AF32" s="3"/>
      <c r="AG32" s="3"/>
      <c r="AH32" s="3"/>
      <c r="AI32" s="3"/>
      <c r="AK32" s="3"/>
      <c r="AL32" s="3"/>
      <c r="AM32" s="3"/>
      <c r="AN32" s="3"/>
      <c r="AO32" s="3"/>
    </row>
    <row r="33" spans="2:41" ht="12" customHeight="1" x14ac:dyDescent="0.25">
      <c r="B33" s="17" t="s">
        <v>77</v>
      </c>
      <c r="C33" s="28">
        <v>29671</v>
      </c>
      <c r="D33" s="22">
        <v>27049</v>
      </c>
      <c r="E33" s="22">
        <v>20323.348000000002</v>
      </c>
      <c r="F33" s="22">
        <v>20843</v>
      </c>
      <c r="G33" s="22">
        <v>32924</v>
      </c>
      <c r="H33" s="22">
        <v>27228</v>
      </c>
      <c r="I33" s="22">
        <v>31822</v>
      </c>
      <c r="J33" s="22">
        <v>19806</v>
      </c>
      <c r="K33" s="22">
        <v>13604</v>
      </c>
      <c r="L33" s="22">
        <v>18123</v>
      </c>
      <c r="M33" s="22">
        <v>12431</v>
      </c>
      <c r="N33" s="22">
        <v>10754</v>
      </c>
      <c r="O33" s="22">
        <v>8462</v>
      </c>
      <c r="P33" s="22">
        <v>8169</v>
      </c>
      <c r="Q33" s="22">
        <v>6506</v>
      </c>
      <c r="R33" s="22">
        <v>8584</v>
      </c>
      <c r="S33" s="22">
        <v>5953</v>
      </c>
      <c r="T33" s="22">
        <v>3420</v>
      </c>
      <c r="U33" s="22">
        <v>3190</v>
      </c>
      <c r="V33" s="22">
        <v>965</v>
      </c>
      <c r="W33" s="22">
        <v>359</v>
      </c>
      <c r="Y33" s="22">
        <v>53767</v>
      </c>
      <c r="Z33" s="22">
        <v>33404</v>
      </c>
      <c r="AA33" s="22">
        <v>19216</v>
      </c>
      <c r="AB33" s="22">
        <v>14537</v>
      </c>
      <c r="AC33" s="22">
        <v>1324</v>
      </c>
      <c r="AE33" s="22">
        <v>101139</v>
      </c>
      <c r="AF33" s="22">
        <v>92183</v>
      </c>
      <c r="AG33" s="22">
        <v>49266</v>
      </c>
      <c r="AH33" s="22">
        <v>29212</v>
      </c>
      <c r="AI33" s="22">
        <v>7932</v>
      </c>
      <c r="AK33" s="22">
        <v>74038</v>
      </c>
      <c r="AL33" s="22">
        <v>65226</v>
      </c>
      <c r="AM33" s="22">
        <v>31626</v>
      </c>
      <c r="AN33" s="22">
        <v>21043</v>
      </c>
      <c r="AO33" s="22">
        <v>4512</v>
      </c>
    </row>
    <row r="34" spans="2:41" ht="12" customHeight="1" x14ac:dyDescent="0.25">
      <c r="B34" s="17" t="s">
        <v>78</v>
      </c>
      <c r="C34" s="28">
        <v>0</v>
      </c>
      <c r="D34" s="22">
        <v>0</v>
      </c>
      <c r="E34" s="22">
        <v>0</v>
      </c>
      <c r="F34" s="22">
        <v>0</v>
      </c>
      <c r="G34" s="22"/>
      <c r="H34" s="22">
        <v>0</v>
      </c>
      <c r="I34" s="22">
        <v>-332</v>
      </c>
      <c r="J34" s="22">
        <v>340</v>
      </c>
      <c r="K34" s="22">
        <v>0</v>
      </c>
      <c r="L34" s="22"/>
      <c r="M34" s="22"/>
      <c r="N34" s="22">
        <v>23</v>
      </c>
      <c r="O34" s="22"/>
      <c r="P34" s="22"/>
      <c r="Q34" s="22"/>
      <c r="R34" s="22">
        <v>-134</v>
      </c>
      <c r="S34" s="22">
        <v>0</v>
      </c>
      <c r="T34" s="22">
        <v>0</v>
      </c>
      <c r="U34" s="22">
        <v>0</v>
      </c>
      <c r="V34" s="22">
        <v>0</v>
      </c>
      <c r="W34" s="22">
        <v>0</v>
      </c>
      <c r="Y34" s="22">
        <v>0</v>
      </c>
      <c r="Z34" s="22">
        <v>-340</v>
      </c>
      <c r="AA34" s="22">
        <v>-482</v>
      </c>
      <c r="AB34" s="22">
        <v>0</v>
      </c>
      <c r="AC34" s="22">
        <v>0</v>
      </c>
      <c r="AE34" s="22">
        <v>0</v>
      </c>
      <c r="AF34" s="22">
        <v>-396</v>
      </c>
      <c r="AG34" s="22">
        <v>0</v>
      </c>
      <c r="AH34" s="22">
        <v>-134</v>
      </c>
      <c r="AI34" s="22">
        <v>0</v>
      </c>
      <c r="AK34" s="22">
        <v>0</v>
      </c>
      <c r="AL34" s="22">
        <v>-672</v>
      </c>
      <c r="AM34" s="22">
        <v>-482</v>
      </c>
      <c r="AN34" s="22">
        <v>-134</v>
      </c>
      <c r="AO34" s="22">
        <v>0</v>
      </c>
    </row>
    <row r="35" spans="2:41" ht="12" customHeight="1" x14ac:dyDescent="0.25">
      <c r="B35" s="18" t="s">
        <v>79</v>
      </c>
      <c r="C35" s="29">
        <v>0</v>
      </c>
      <c r="D35" s="20">
        <v>0</v>
      </c>
      <c r="E35" s="20">
        <v>0</v>
      </c>
      <c r="F35" s="20">
        <v>0</v>
      </c>
      <c r="G35" s="20"/>
      <c r="H35" s="20">
        <v>0</v>
      </c>
      <c r="I35" s="20">
        <v>0</v>
      </c>
      <c r="J35" s="20">
        <v>0</v>
      </c>
      <c r="K35" s="20">
        <v>0</v>
      </c>
      <c r="L35" s="20">
        <v>-511</v>
      </c>
      <c r="M35" s="20">
        <v>598</v>
      </c>
      <c r="N35" s="20">
        <v>-482</v>
      </c>
      <c r="O35" s="20">
        <v>104</v>
      </c>
      <c r="P35" s="20">
        <v>57</v>
      </c>
      <c r="Q35" s="20">
        <v>42</v>
      </c>
      <c r="R35" s="20">
        <v>-271</v>
      </c>
      <c r="S35" s="20">
        <v>-340</v>
      </c>
      <c r="T35" s="20">
        <v>665</v>
      </c>
      <c r="U35" s="20">
        <v>-83</v>
      </c>
      <c r="V35" s="20">
        <v>0</v>
      </c>
      <c r="W35" s="20">
        <v>0</v>
      </c>
      <c r="Y35" s="20">
        <v>0</v>
      </c>
      <c r="Z35" s="20">
        <v>0</v>
      </c>
      <c r="AA35" s="20">
        <v>126</v>
      </c>
      <c r="AB35" s="20">
        <v>-611</v>
      </c>
      <c r="AC35" s="20">
        <v>0</v>
      </c>
      <c r="AE35" s="20">
        <v>0</v>
      </c>
      <c r="AF35" s="20">
        <v>0</v>
      </c>
      <c r="AG35" s="20">
        <v>213</v>
      </c>
      <c r="AH35" s="20">
        <v>-512</v>
      </c>
      <c r="AI35" s="20">
        <v>572</v>
      </c>
      <c r="AK35" s="20">
        <v>0</v>
      </c>
      <c r="AL35" s="20">
        <v>0</v>
      </c>
      <c r="AM35" s="20">
        <v>724</v>
      </c>
      <c r="AN35" s="20">
        <v>-569</v>
      </c>
      <c r="AO35" s="20">
        <v>-83</v>
      </c>
    </row>
    <row r="36" spans="2:41" ht="12" customHeight="1" x14ac:dyDescent="0.25">
      <c r="B36" s="4" t="s">
        <v>80</v>
      </c>
      <c r="C36" s="69">
        <v>29671</v>
      </c>
      <c r="D36" s="26">
        <v>27049</v>
      </c>
      <c r="E36" s="26">
        <v>20323.348000000002</v>
      </c>
      <c r="F36" s="26">
        <v>20843</v>
      </c>
      <c r="G36" s="26">
        <v>32924</v>
      </c>
      <c r="H36" s="26">
        <v>27228</v>
      </c>
      <c r="I36" s="26">
        <v>31490</v>
      </c>
      <c r="J36" s="26">
        <v>19466</v>
      </c>
      <c r="K36" s="26">
        <v>13604</v>
      </c>
      <c r="L36" s="26">
        <v>17612</v>
      </c>
      <c r="M36" s="26">
        <v>13028</v>
      </c>
      <c r="N36" s="26">
        <v>10294</v>
      </c>
      <c r="O36" s="26">
        <v>8566</v>
      </c>
      <c r="P36" s="26">
        <v>8226</v>
      </c>
      <c r="Q36" s="26">
        <v>6548</v>
      </c>
      <c r="R36" s="26">
        <v>8179</v>
      </c>
      <c r="S36" s="26">
        <v>5613</v>
      </c>
      <c r="T36" s="26">
        <v>4085</v>
      </c>
      <c r="U36" s="26">
        <v>3107</v>
      </c>
      <c r="V36" s="26">
        <v>965</v>
      </c>
      <c r="W36" s="26">
        <v>359</v>
      </c>
      <c r="Y36" s="44">
        <v>53767</v>
      </c>
      <c r="Z36" s="44">
        <v>33064</v>
      </c>
      <c r="AA36" s="44">
        <v>18859</v>
      </c>
      <c r="AB36" s="44">
        <v>13927</v>
      </c>
      <c r="AC36" s="44">
        <v>1324</v>
      </c>
      <c r="AE36" s="44">
        <v>101139</v>
      </c>
      <c r="AF36" s="44">
        <v>91787</v>
      </c>
      <c r="AG36" s="44">
        <v>49479</v>
      </c>
      <c r="AH36" s="44">
        <v>28566</v>
      </c>
      <c r="AI36" s="44">
        <v>8504</v>
      </c>
      <c r="AK36" s="44">
        <f>SUM(AK33:AK35)</f>
        <v>74038</v>
      </c>
      <c r="AL36" s="44">
        <v>64554</v>
      </c>
      <c r="AM36" s="44">
        <v>31868</v>
      </c>
      <c r="AN36" s="44">
        <v>20340</v>
      </c>
      <c r="AO36" s="44">
        <v>4429</v>
      </c>
    </row>
    <row r="37" spans="2:41" ht="12" customHeight="1" x14ac:dyDescent="0.25">
      <c r="B37" s="17"/>
      <c r="C37" s="28"/>
      <c r="Y37" s="22"/>
      <c r="Z37" s="22"/>
      <c r="AA37" s="22"/>
      <c r="AB37" s="22"/>
      <c r="AC37" s="22"/>
      <c r="AE37" s="22"/>
      <c r="AF37" s="22"/>
      <c r="AG37" s="22"/>
      <c r="AH37" s="22"/>
      <c r="AI37" s="22"/>
    </row>
    <row r="38" spans="2:41" ht="12" customHeight="1" x14ac:dyDescent="0.25">
      <c r="B38" s="18" t="s">
        <v>81</v>
      </c>
      <c r="C38" s="29">
        <v>637</v>
      </c>
      <c r="D38" s="20">
        <v>721</v>
      </c>
      <c r="E38" s="20">
        <v>727</v>
      </c>
      <c r="F38" s="20">
        <v>707</v>
      </c>
      <c r="G38" s="20">
        <v>717</v>
      </c>
      <c r="H38" s="20">
        <v>740</v>
      </c>
      <c r="I38" s="20">
        <v>700</v>
      </c>
      <c r="J38" s="20">
        <v>659</v>
      </c>
      <c r="K38" s="20">
        <v>716</v>
      </c>
      <c r="L38" s="20">
        <v>720</v>
      </c>
      <c r="M38" s="20">
        <v>696</v>
      </c>
      <c r="N38" s="20">
        <v>556</v>
      </c>
      <c r="O38" s="20">
        <v>478</v>
      </c>
      <c r="P38" s="20">
        <v>395</v>
      </c>
      <c r="Q38" s="20">
        <v>271</v>
      </c>
      <c r="R38" s="20">
        <v>264</v>
      </c>
      <c r="S38" s="20">
        <v>268</v>
      </c>
      <c r="T38" s="20">
        <v>218</v>
      </c>
      <c r="U38" s="20">
        <v>136</v>
      </c>
      <c r="V38" s="20">
        <v>75</v>
      </c>
      <c r="W38" s="20">
        <v>33</v>
      </c>
      <c r="Y38" s="45">
        <v>1424</v>
      </c>
      <c r="Z38" s="45">
        <v>1375</v>
      </c>
      <c r="AA38" s="45">
        <v>1034</v>
      </c>
      <c r="AB38" s="45">
        <v>532</v>
      </c>
      <c r="AC38" s="45">
        <v>108</v>
      </c>
      <c r="AE38" s="45">
        <v>2872</v>
      </c>
      <c r="AF38" s="45">
        <v>2814</v>
      </c>
      <c r="AG38" s="45">
        <v>2450</v>
      </c>
      <c r="AH38" s="45">
        <v>1198</v>
      </c>
      <c r="AI38" s="45">
        <v>465</v>
      </c>
      <c r="AK38" s="45">
        <v>2151.5448611111105</v>
      </c>
      <c r="AL38" s="45">
        <v>2075</v>
      </c>
      <c r="AM38" s="45">
        <v>1730</v>
      </c>
      <c r="AN38" s="45">
        <v>803</v>
      </c>
      <c r="AO38" s="45">
        <v>246</v>
      </c>
    </row>
    <row r="39" spans="2:41" ht="12" customHeight="1" x14ac:dyDescent="0.25">
      <c r="B39" s="5" t="s">
        <v>82</v>
      </c>
      <c r="C39" s="9">
        <v>46593</v>
      </c>
      <c r="D39" s="8">
        <v>37537</v>
      </c>
      <c r="E39" s="8">
        <v>27938</v>
      </c>
      <c r="F39" s="8">
        <v>29482</v>
      </c>
      <c r="G39" s="8">
        <v>45911</v>
      </c>
      <c r="H39" s="8">
        <v>36812</v>
      </c>
      <c r="I39" s="8">
        <v>44990</v>
      </c>
      <c r="J39" s="8">
        <v>29558</v>
      </c>
      <c r="K39" s="8">
        <v>18991</v>
      </c>
      <c r="L39" s="8">
        <v>24640</v>
      </c>
      <c r="M39" s="8">
        <v>18725</v>
      </c>
      <c r="N39" s="8">
        <v>18499</v>
      </c>
      <c r="O39" s="8">
        <v>17924</v>
      </c>
      <c r="P39" s="8">
        <v>20840</v>
      </c>
      <c r="Q39" s="8">
        <v>24182</v>
      </c>
      <c r="R39" s="8">
        <v>30983</v>
      </c>
      <c r="S39" s="8">
        <v>20932</v>
      </c>
      <c r="T39" s="8">
        <v>18715</v>
      </c>
      <c r="U39" s="8">
        <v>22802</v>
      </c>
      <c r="V39" s="8">
        <v>12905</v>
      </c>
      <c r="W39" s="8">
        <v>10875</v>
      </c>
      <c r="Y39" s="8">
        <v>37763</v>
      </c>
      <c r="Z39" s="8">
        <v>24053</v>
      </c>
      <c r="AA39" s="8">
        <v>18233</v>
      </c>
      <c r="AB39" s="8">
        <v>25918</v>
      </c>
      <c r="AC39" s="8">
        <v>12255</v>
      </c>
      <c r="AE39" s="8">
        <v>35214</v>
      </c>
      <c r="AF39" s="8">
        <v>32614</v>
      </c>
      <c r="AG39" s="8">
        <v>20195</v>
      </c>
      <c r="AH39" s="8">
        <v>23851</v>
      </c>
      <c r="AI39" s="8">
        <v>18300</v>
      </c>
      <c r="AK39" s="8">
        <v>34412</v>
      </c>
      <c r="AL39" s="8">
        <v>31117</v>
      </c>
      <c r="AM39" s="8">
        <v>18419</v>
      </c>
      <c r="AN39" s="8">
        <v>25333</v>
      </c>
      <c r="AO39" s="8">
        <v>17970</v>
      </c>
    </row>
    <row r="40" spans="2:41" x14ac:dyDescent="0.25">
      <c r="B40" s="4"/>
      <c r="C40" s="67"/>
      <c r="D40" s="67"/>
      <c r="E40" s="67"/>
      <c r="F40" s="67"/>
      <c r="G40" s="67"/>
      <c r="H40" s="54"/>
      <c r="I40" s="54"/>
      <c r="J40" s="54"/>
      <c r="K40" s="54"/>
      <c r="L40" s="54"/>
      <c r="M40" s="54"/>
      <c r="N40" s="54"/>
      <c r="O40" s="54"/>
      <c r="P40" s="54"/>
      <c r="Q40" s="54"/>
      <c r="R40" s="54"/>
      <c r="S40" s="54"/>
      <c r="T40" s="54"/>
      <c r="U40" s="54"/>
      <c r="V40" s="54"/>
      <c r="W40" s="54"/>
      <c r="AE40" s="54"/>
      <c r="AF40" s="54"/>
      <c r="AG40" s="54"/>
      <c r="AH40" s="54"/>
      <c r="AI40" s="54"/>
    </row>
    <row r="41" spans="2:41" x14ac:dyDescent="0.25">
      <c r="B41" s="4"/>
      <c r="C41" s="54"/>
      <c r="D41" s="54"/>
      <c r="E41" s="54"/>
      <c r="F41" s="54"/>
      <c r="G41" s="54"/>
      <c r="H41" s="54"/>
      <c r="I41" s="54"/>
      <c r="J41" s="54"/>
      <c r="K41" s="54"/>
      <c r="L41" s="54"/>
      <c r="M41" s="54"/>
      <c r="N41" s="54"/>
      <c r="O41" s="54"/>
      <c r="P41" s="54"/>
      <c r="Q41" s="54"/>
      <c r="R41" s="54"/>
      <c r="S41" s="54"/>
      <c r="T41" s="54"/>
      <c r="U41" s="54"/>
      <c r="V41" s="54"/>
      <c r="W41" s="54"/>
      <c r="AE41" s="54"/>
      <c r="AF41" s="54"/>
      <c r="AG41" s="54"/>
      <c r="AH41" s="54"/>
      <c r="AI41" s="54"/>
    </row>
    <row r="42" spans="2:41" x14ac:dyDescent="0.25">
      <c r="B42" s="1" t="s">
        <v>85</v>
      </c>
    </row>
    <row r="43" spans="2:41" x14ac:dyDescent="0.25">
      <c r="B43" s="24" t="s">
        <v>47</v>
      </c>
      <c r="C43" s="25" t="s">
        <v>119</v>
      </c>
      <c r="D43" s="25" t="s">
        <v>118</v>
      </c>
      <c r="E43" s="25" t="s">
        <v>48</v>
      </c>
      <c r="F43" s="25" t="s">
        <v>49</v>
      </c>
      <c r="G43" s="25" t="s">
        <v>50</v>
      </c>
      <c r="H43" s="25" t="s">
        <v>51</v>
      </c>
      <c r="I43" s="25" t="s">
        <v>52</v>
      </c>
      <c r="J43" s="25" t="s">
        <v>53</v>
      </c>
      <c r="K43" s="25" t="s">
        <v>54</v>
      </c>
      <c r="L43" s="25" t="s">
        <v>55</v>
      </c>
      <c r="M43" s="25" t="s">
        <v>56</v>
      </c>
      <c r="N43" s="25" t="s">
        <v>57</v>
      </c>
      <c r="O43" s="25" t="s">
        <v>58</v>
      </c>
      <c r="P43" s="25" t="s">
        <v>59</v>
      </c>
      <c r="Q43" s="25" t="s">
        <v>60</v>
      </c>
      <c r="R43" s="25" t="s">
        <v>61</v>
      </c>
      <c r="S43" s="25" t="s">
        <v>62</v>
      </c>
      <c r="T43" s="25" t="s">
        <v>63</v>
      </c>
      <c r="U43" s="25" t="s">
        <v>64</v>
      </c>
      <c r="V43" s="25" t="s">
        <v>65</v>
      </c>
      <c r="W43" s="25" t="s">
        <v>66</v>
      </c>
      <c r="Y43" s="25" t="s">
        <v>67</v>
      </c>
      <c r="Z43" s="25" t="s">
        <v>68</v>
      </c>
      <c r="AA43" s="25" t="s">
        <v>69</v>
      </c>
      <c r="AB43" s="25" t="s">
        <v>70</v>
      </c>
      <c r="AC43" s="25" t="s">
        <v>71</v>
      </c>
      <c r="AE43" s="25">
        <v>2023</v>
      </c>
      <c r="AF43" s="25">
        <v>2022</v>
      </c>
      <c r="AG43" s="25">
        <v>2021</v>
      </c>
      <c r="AH43" s="25">
        <v>2020</v>
      </c>
      <c r="AI43" s="25">
        <v>2019</v>
      </c>
      <c r="AK43" s="25" t="s">
        <v>72</v>
      </c>
      <c r="AL43" s="25" t="s">
        <v>73</v>
      </c>
      <c r="AM43" s="25" t="s">
        <v>74</v>
      </c>
      <c r="AN43" s="25" t="s">
        <v>75</v>
      </c>
      <c r="AO43" s="25" t="s">
        <v>76</v>
      </c>
    </row>
    <row r="44" spans="2:41" ht="0.75" customHeight="1" x14ac:dyDescent="0.25">
      <c r="B44" s="3"/>
      <c r="C44" s="3"/>
      <c r="D44" s="3"/>
      <c r="E44" s="3"/>
      <c r="F44" s="3"/>
      <c r="G44" s="3"/>
      <c r="H44" s="3"/>
      <c r="I44" s="3"/>
      <c r="J44" s="3"/>
      <c r="K44" s="3"/>
      <c r="L44" s="3"/>
      <c r="M44" s="3"/>
      <c r="N44" s="3"/>
      <c r="O44" s="3"/>
      <c r="P44" s="3"/>
      <c r="Q44" s="3"/>
      <c r="R44" s="3"/>
      <c r="S44" s="3"/>
      <c r="T44" s="3"/>
      <c r="U44" s="3"/>
      <c r="V44" s="3"/>
      <c r="W44" s="3"/>
      <c r="Y44" s="3"/>
      <c r="Z44" s="3"/>
      <c r="AA44" s="3"/>
      <c r="AB44" s="3"/>
      <c r="AC44" s="3"/>
      <c r="AE44" s="3"/>
      <c r="AF44" s="3"/>
      <c r="AG44" s="3"/>
      <c r="AH44" s="3"/>
      <c r="AI44" s="3"/>
      <c r="AK44" s="3"/>
      <c r="AL44" s="3"/>
      <c r="AM44" s="3"/>
      <c r="AN44" s="3"/>
      <c r="AO44" s="3"/>
    </row>
    <row r="45" spans="2:41" s="36" customFormat="1" ht="13.5" customHeight="1" x14ac:dyDescent="0.2">
      <c r="B45" s="17" t="s">
        <v>86</v>
      </c>
      <c r="C45" s="30">
        <v>13114</v>
      </c>
      <c r="D45" s="38">
        <v>13114</v>
      </c>
      <c r="E45" s="38">
        <v>13190</v>
      </c>
      <c r="F45" s="38">
        <v>12615</v>
      </c>
      <c r="G45" s="38">
        <v>11359</v>
      </c>
      <c r="H45" s="38">
        <v>13549</v>
      </c>
      <c r="I45" s="38">
        <v>11988</v>
      </c>
      <c r="J45" s="38">
        <v>12539</v>
      </c>
      <c r="K45" s="38">
        <v>10502</v>
      </c>
      <c r="L45" s="38">
        <v>13327</v>
      </c>
      <c r="M45" s="38">
        <v>12265</v>
      </c>
      <c r="N45" s="38">
        <v>12502</v>
      </c>
      <c r="O45" s="38">
        <v>11127</v>
      </c>
      <c r="P45" s="38">
        <v>10693</v>
      </c>
      <c r="Q45" s="38">
        <v>9753</v>
      </c>
      <c r="R45" s="38">
        <v>8493</v>
      </c>
      <c r="S45" s="38">
        <v>8253</v>
      </c>
      <c r="T45" s="38">
        <v>8512</v>
      </c>
      <c r="U45" s="38">
        <v>7563</v>
      </c>
      <c r="V45" s="38">
        <v>6875</v>
      </c>
      <c r="W45" s="38">
        <v>6962</v>
      </c>
      <c r="Y45" s="38">
        <v>23975</v>
      </c>
      <c r="Z45" s="38">
        <v>23038</v>
      </c>
      <c r="AA45" s="38">
        <v>23629</v>
      </c>
      <c r="AB45" s="38">
        <v>16746</v>
      </c>
      <c r="AC45" s="38">
        <v>13837</v>
      </c>
      <c r="AE45" s="38">
        <v>50237</v>
      </c>
      <c r="AF45" s="38">
        <v>48575</v>
      </c>
      <c r="AG45" s="38">
        <v>49212</v>
      </c>
      <c r="AH45" s="38">
        <v>37193</v>
      </c>
      <c r="AI45" s="38">
        <v>29913</v>
      </c>
      <c r="AK45" s="38">
        <v>37171</v>
      </c>
      <c r="AL45" s="38">
        <v>35026</v>
      </c>
      <c r="AM45" s="38">
        <v>35894</v>
      </c>
      <c r="AN45" s="38">
        <v>26499</v>
      </c>
      <c r="AO45" s="38">
        <v>21401</v>
      </c>
    </row>
    <row r="46" spans="2:41" s="36" customFormat="1" ht="12" x14ac:dyDescent="0.2">
      <c r="B46" s="17" t="s">
        <v>87</v>
      </c>
      <c r="C46" s="30">
        <v>0</v>
      </c>
      <c r="D46" s="38">
        <v>0</v>
      </c>
      <c r="E46" s="38">
        <v>0</v>
      </c>
      <c r="F46" s="38">
        <v>0</v>
      </c>
      <c r="G46" s="38">
        <v>0</v>
      </c>
      <c r="H46" s="22">
        <v>0</v>
      </c>
      <c r="I46" s="22">
        <v>0</v>
      </c>
      <c r="J46" s="22">
        <v>144</v>
      </c>
      <c r="K46" s="22">
        <v>142</v>
      </c>
      <c r="L46" s="22">
        <v>149</v>
      </c>
      <c r="M46" s="22">
        <v>152</v>
      </c>
      <c r="N46" s="22">
        <v>146</v>
      </c>
      <c r="O46" s="22">
        <v>134</v>
      </c>
      <c r="P46" s="22">
        <v>125</v>
      </c>
      <c r="Q46" s="22">
        <v>113</v>
      </c>
      <c r="R46" s="22">
        <v>108</v>
      </c>
      <c r="S46" s="22">
        <v>108</v>
      </c>
      <c r="T46" s="22">
        <v>124</v>
      </c>
      <c r="U46" s="22">
        <v>172</v>
      </c>
      <c r="V46" s="22">
        <v>0</v>
      </c>
      <c r="W46" s="22">
        <v>0</v>
      </c>
      <c r="Y46" s="22">
        <v>0</v>
      </c>
      <c r="Z46" s="22">
        <v>287</v>
      </c>
      <c r="AA46" s="22">
        <v>281</v>
      </c>
      <c r="AB46" s="22">
        <v>215</v>
      </c>
      <c r="AC46" s="22">
        <v>0</v>
      </c>
      <c r="AE46" s="22">
        <v>0</v>
      </c>
      <c r="AF46" s="22">
        <v>0</v>
      </c>
      <c r="AG46" s="22">
        <v>582</v>
      </c>
      <c r="AH46" s="22">
        <v>453</v>
      </c>
      <c r="AI46" s="22">
        <v>445</v>
      </c>
      <c r="AK46" s="22">
        <v>0</v>
      </c>
      <c r="AL46" s="22">
        <v>0</v>
      </c>
      <c r="AM46" s="22">
        <v>433</v>
      </c>
      <c r="AN46" s="22">
        <v>328</v>
      </c>
      <c r="AO46" s="22">
        <v>371</v>
      </c>
    </row>
    <row r="47" spans="2:41" s="36" customFormat="1" ht="12" x14ac:dyDescent="0.2">
      <c r="B47" s="17" t="s">
        <v>88</v>
      </c>
      <c r="C47" s="30">
        <v>0</v>
      </c>
      <c r="D47" s="38">
        <v>0</v>
      </c>
      <c r="E47" s="38">
        <v>0</v>
      </c>
      <c r="F47" s="38">
        <v>0</v>
      </c>
      <c r="G47" s="38">
        <v>0</v>
      </c>
      <c r="H47" s="22">
        <v>0</v>
      </c>
      <c r="I47" s="22">
        <v>0</v>
      </c>
      <c r="J47" s="22">
        <v>0</v>
      </c>
      <c r="K47" s="22">
        <v>0</v>
      </c>
      <c r="L47" s="22">
        <v>0</v>
      </c>
      <c r="M47" s="22">
        <v>0</v>
      </c>
      <c r="N47" s="22">
        <v>0</v>
      </c>
      <c r="O47" s="22">
        <v>0</v>
      </c>
      <c r="P47" s="22">
        <v>0</v>
      </c>
      <c r="Q47" s="22">
        <v>0</v>
      </c>
      <c r="R47" s="22">
        <v>0</v>
      </c>
      <c r="S47" s="22">
        <v>0</v>
      </c>
      <c r="T47" s="22">
        <v>285</v>
      </c>
      <c r="U47" s="22">
        <v>0</v>
      </c>
      <c r="V47" s="22">
        <v>0</v>
      </c>
      <c r="W47" s="22">
        <v>0</v>
      </c>
      <c r="Y47" s="22">
        <v>0</v>
      </c>
      <c r="Z47" s="22">
        <v>0</v>
      </c>
      <c r="AA47" s="22">
        <v>0</v>
      </c>
      <c r="AB47" s="22">
        <v>0</v>
      </c>
      <c r="AC47" s="22">
        <v>0</v>
      </c>
      <c r="AE47" s="22">
        <v>0</v>
      </c>
      <c r="AF47" s="22">
        <v>0</v>
      </c>
      <c r="AG47" s="22"/>
      <c r="AH47" s="22">
        <v>0</v>
      </c>
      <c r="AI47" s="22">
        <v>285</v>
      </c>
      <c r="AK47" s="22">
        <v>0</v>
      </c>
      <c r="AL47" s="22">
        <v>0</v>
      </c>
      <c r="AM47" s="22">
        <v>0</v>
      </c>
      <c r="AN47" s="22">
        <v>0</v>
      </c>
      <c r="AO47" s="22">
        <v>0</v>
      </c>
    </row>
    <row r="48" spans="2:41" s="36" customFormat="1" ht="12" x14ac:dyDescent="0.2">
      <c r="B48" s="18" t="s">
        <v>89</v>
      </c>
      <c r="C48" s="31">
        <v>0</v>
      </c>
      <c r="D48" s="39">
        <v>0</v>
      </c>
      <c r="E48" s="39">
        <v>0</v>
      </c>
      <c r="F48" s="39">
        <v>0</v>
      </c>
      <c r="G48" s="39">
        <v>0</v>
      </c>
      <c r="H48" s="20">
        <v>0</v>
      </c>
      <c r="I48" s="20">
        <v>0</v>
      </c>
      <c r="J48" s="20">
        <v>0</v>
      </c>
      <c r="K48" s="20">
        <v>0</v>
      </c>
      <c r="L48" s="20">
        <v>-250</v>
      </c>
      <c r="M48" s="20">
        <v>-219</v>
      </c>
      <c r="N48" s="20">
        <v>-1120</v>
      </c>
      <c r="O48" s="20">
        <v>-913</v>
      </c>
      <c r="P48" s="20">
        <v>-630</v>
      </c>
      <c r="Q48" s="20">
        <v>-590</v>
      </c>
      <c r="R48" s="20">
        <v>-140</v>
      </c>
      <c r="S48" s="20">
        <v>-31</v>
      </c>
      <c r="T48" s="20">
        <v>-155</v>
      </c>
      <c r="U48" s="20">
        <v>-647</v>
      </c>
      <c r="V48" s="20">
        <v>-369</v>
      </c>
      <c r="W48" s="20">
        <v>-553</v>
      </c>
      <c r="Y48" s="20">
        <v>0</v>
      </c>
      <c r="Z48" s="20">
        <v>0</v>
      </c>
      <c r="AA48" s="20">
        <v>-2033</v>
      </c>
      <c r="AB48" s="20">
        <v>-171</v>
      </c>
      <c r="AC48" s="20">
        <v>-922</v>
      </c>
      <c r="AE48" s="20">
        <v>0</v>
      </c>
      <c r="AF48" s="20">
        <v>0</v>
      </c>
      <c r="AG48" s="20">
        <v>-2500</v>
      </c>
      <c r="AH48" s="20">
        <v>-1391</v>
      </c>
      <c r="AI48" s="20">
        <v>-1724</v>
      </c>
      <c r="AK48" s="20">
        <v>0</v>
      </c>
      <c r="AL48" s="20">
        <v>0</v>
      </c>
      <c r="AM48" s="20">
        <v>-2250</v>
      </c>
      <c r="AN48" s="20">
        <v>-761</v>
      </c>
      <c r="AO48" s="20">
        <v>-1569</v>
      </c>
    </row>
    <row r="49" spans="2:41" s="36" customFormat="1" ht="12" x14ac:dyDescent="0.2">
      <c r="B49" s="4" t="s">
        <v>90</v>
      </c>
      <c r="C49" s="32">
        <v>13114</v>
      </c>
      <c r="D49" s="41">
        <v>13114</v>
      </c>
      <c r="E49" s="41">
        <f>E45</f>
        <v>13190</v>
      </c>
      <c r="F49" s="41">
        <v>12615</v>
      </c>
      <c r="G49" s="41">
        <v>11359</v>
      </c>
      <c r="H49" s="41">
        <v>13549</v>
      </c>
      <c r="I49" s="41">
        <v>11988</v>
      </c>
      <c r="J49" s="41">
        <v>12684</v>
      </c>
      <c r="K49" s="41">
        <v>10645</v>
      </c>
      <c r="L49" s="41">
        <v>13226</v>
      </c>
      <c r="M49" s="41">
        <v>12198</v>
      </c>
      <c r="N49" s="41">
        <v>11528</v>
      </c>
      <c r="O49" s="41">
        <v>10348</v>
      </c>
      <c r="P49" s="41">
        <v>10189</v>
      </c>
      <c r="Q49" s="41">
        <v>9276</v>
      </c>
      <c r="R49" s="41">
        <v>8461</v>
      </c>
      <c r="S49" s="41">
        <v>8329</v>
      </c>
      <c r="T49" s="41">
        <v>8766</v>
      </c>
      <c r="U49" s="41">
        <v>7088</v>
      </c>
      <c r="V49" s="41">
        <v>6506</v>
      </c>
      <c r="W49" s="41">
        <v>6409</v>
      </c>
      <c r="Y49" s="41">
        <v>23975</v>
      </c>
      <c r="Z49" s="41">
        <v>23325</v>
      </c>
      <c r="AA49" s="41">
        <v>21877</v>
      </c>
      <c r="AB49" s="41">
        <v>16790</v>
      </c>
      <c r="AC49" s="41">
        <v>12915</v>
      </c>
      <c r="AE49" s="41">
        <v>50237</v>
      </c>
      <c r="AF49" s="41">
        <v>48576</v>
      </c>
      <c r="AG49" s="41">
        <v>47295</v>
      </c>
      <c r="AH49" s="41">
        <v>36255</v>
      </c>
      <c r="AI49" s="41">
        <v>28919</v>
      </c>
      <c r="AK49" s="41">
        <f>AK45</f>
        <v>37171</v>
      </c>
      <c r="AL49" s="41">
        <v>35026</v>
      </c>
      <c r="AM49" s="41">
        <v>34078</v>
      </c>
      <c r="AN49" s="41">
        <v>26066</v>
      </c>
      <c r="AO49" s="41">
        <v>20203</v>
      </c>
    </row>
    <row r="50" spans="2:41" s="37" customFormat="1" ht="9.75" customHeight="1" x14ac:dyDescent="0.2">
      <c r="C50" s="30"/>
      <c r="D50" s="38"/>
      <c r="E50" s="38"/>
      <c r="F50" s="38"/>
      <c r="G50" s="38"/>
      <c r="H50" s="38"/>
      <c r="I50" s="38"/>
      <c r="J50" s="38"/>
      <c r="K50" s="38"/>
      <c r="L50" s="38"/>
      <c r="M50" s="38"/>
      <c r="N50" s="38"/>
      <c r="O50" s="38"/>
      <c r="P50" s="38"/>
      <c r="Q50" s="38"/>
      <c r="R50" s="38"/>
      <c r="S50" s="38"/>
      <c r="T50" s="38"/>
      <c r="U50" s="38"/>
      <c r="V50" s="38"/>
      <c r="W50" s="38"/>
      <c r="Y50" s="38"/>
      <c r="Z50" s="38"/>
      <c r="AA50" s="38"/>
      <c r="AB50" s="38"/>
      <c r="AC50" s="38"/>
      <c r="AE50" s="38"/>
      <c r="AF50" s="38"/>
      <c r="AG50" s="38"/>
      <c r="AH50" s="38"/>
      <c r="AI50" s="38"/>
      <c r="AK50" s="38"/>
      <c r="AL50" s="38"/>
      <c r="AM50" s="38"/>
      <c r="AN50" s="38"/>
      <c r="AO50" s="38"/>
    </row>
    <row r="51" spans="2:41" s="36" customFormat="1" ht="12" x14ac:dyDescent="0.2">
      <c r="B51" s="18" t="s">
        <v>91</v>
      </c>
      <c r="C51" s="29">
        <v>1456</v>
      </c>
      <c r="D51" s="53">
        <v>1472</v>
      </c>
      <c r="E51" s="53">
        <v>1472</v>
      </c>
      <c r="F51" s="53">
        <v>1456</v>
      </c>
      <c r="G51" s="53">
        <v>1440</v>
      </c>
      <c r="H51" s="39">
        <v>1472</v>
      </c>
      <c r="I51" s="39">
        <v>1472</v>
      </c>
      <c r="J51" s="39">
        <v>1456</v>
      </c>
      <c r="K51" s="39">
        <v>1440</v>
      </c>
      <c r="L51" s="39">
        <v>1542</v>
      </c>
      <c r="M51" s="39">
        <v>1564</v>
      </c>
      <c r="N51" s="39">
        <v>1492</v>
      </c>
      <c r="O51" s="39">
        <v>1345</v>
      </c>
      <c r="P51" s="39">
        <v>1275</v>
      </c>
      <c r="Q51" s="39">
        <v>1161</v>
      </c>
      <c r="R51" s="39">
        <v>1092</v>
      </c>
      <c r="S51" s="39">
        <v>1092</v>
      </c>
      <c r="T51" s="39">
        <v>1104</v>
      </c>
      <c r="U51" s="39">
        <v>993</v>
      </c>
      <c r="V51" s="39">
        <v>910</v>
      </c>
      <c r="W51" s="39">
        <v>890</v>
      </c>
      <c r="Y51" s="39">
        <v>2896</v>
      </c>
      <c r="Z51" s="39">
        <v>2896</v>
      </c>
      <c r="AA51" s="39">
        <v>2837</v>
      </c>
      <c r="AB51" s="39">
        <v>2184</v>
      </c>
      <c r="AC51" s="39">
        <v>1800</v>
      </c>
      <c r="AE51" s="39">
        <v>5840</v>
      </c>
      <c r="AF51" s="39">
        <v>5840</v>
      </c>
      <c r="AG51" s="39">
        <v>5943</v>
      </c>
      <c r="AH51" s="39">
        <v>4620</v>
      </c>
      <c r="AI51" s="39">
        <v>3897</v>
      </c>
      <c r="AK51" s="39">
        <v>4368</v>
      </c>
      <c r="AL51" s="39">
        <v>4368</v>
      </c>
      <c r="AM51" s="39">
        <v>4401</v>
      </c>
      <c r="AN51" s="39">
        <v>3345</v>
      </c>
      <c r="AO51" s="39">
        <v>2793</v>
      </c>
    </row>
    <row r="52" spans="2:41" s="36" customFormat="1" ht="12" x14ac:dyDescent="0.2">
      <c r="B52" s="5" t="s">
        <v>92</v>
      </c>
      <c r="C52" s="42">
        <v>9007</v>
      </c>
      <c r="D52" s="46">
        <v>8909</v>
      </c>
      <c r="E52" s="46">
        <v>8961</v>
      </c>
      <c r="F52" s="46">
        <v>8664</v>
      </c>
      <c r="G52" s="46">
        <v>7888.1944444444443</v>
      </c>
      <c r="H52" s="46">
        <v>9204.483695652174</v>
      </c>
      <c r="I52" s="46">
        <v>8144.021739130435</v>
      </c>
      <c r="J52" s="46">
        <v>8710.538461538461</v>
      </c>
      <c r="K52" s="46">
        <v>7392.3611111111113</v>
      </c>
      <c r="L52" s="46">
        <v>8577.172503242542</v>
      </c>
      <c r="M52" s="46">
        <v>7800.2327365728897</v>
      </c>
      <c r="N52" s="46">
        <v>7726.5415549597856</v>
      </c>
      <c r="O52" s="46">
        <v>7692.6802973977692</v>
      </c>
      <c r="P52" s="46">
        <v>7991.3725490196075</v>
      </c>
      <c r="Q52" s="46">
        <v>7989.6640826873381</v>
      </c>
      <c r="R52" s="46">
        <v>7748.1684981684984</v>
      </c>
      <c r="S52" s="46">
        <v>7627.2893772893776</v>
      </c>
      <c r="T52" s="46">
        <v>7940.217391304348</v>
      </c>
      <c r="U52" s="46">
        <v>7137.9657603222558</v>
      </c>
      <c r="V52" s="46">
        <v>7150.4505494505493</v>
      </c>
      <c r="W52" s="46">
        <v>7202.1235955056181</v>
      </c>
      <c r="Y52" s="46">
        <v>8279</v>
      </c>
      <c r="Z52" s="46">
        <v>8054</v>
      </c>
      <c r="AA52" s="46">
        <v>7712.3147691223121</v>
      </c>
      <c r="AB52" s="46">
        <v>7689</v>
      </c>
      <c r="AC52" s="46">
        <v>7175</v>
      </c>
      <c r="AE52" s="46">
        <v>8602</v>
      </c>
      <c r="AF52" s="46">
        <v>8317.8082191780813</v>
      </c>
      <c r="AG52" s="46">
        <v>7960.1019687026755</v>
      </c>
      <c r="AH52" s="46">
        <v>7848.4025974025972</v>
      </c>
      <c r="AI52" s="46">
        <v>7420.8365409289199</v>
      </c>
      <c r="AK52" s="46">
        <v>8510</v>
      </c>
      <c r="AL52" s="46">
        <v>8019</v>
      </c>
      <c r="AM52" s="46">
        <v>7744</v>
      </c>
      <c r="AN52" s="46">
        <v>7793</v>
      </c>
      <c r="AO52" s="46">
        <v>7233</v>
      </c>
    </row>
    <row r="53" spans="2:41" x14ac:dyDescent="0.25">
      <c r="C53" s="62"/>
      <c r="D53" s="62"/>
      <c r="E53" s="62"/>
      <c r="F53" s="62"/>
      <c r="G53" s="62"/>
      <c r="H53" s="62"/>
      <c r="I53" s="62"/>
      <c r="J53" s="62"/>
      <c r="K53" s="62"/>
      <c r="L53" s="62"/>
      <c r="M53" s="62"/>
      <c r="N53" s="62"/>
      <c r="O53" s="62"/>
      <c r="P53" s="62"/>
      <c r="Q53" s="62"/>
      <c r="R53" s="62"/>
      <c r="S53" s="62"/>
      <c r="T53" s="62"/>
      <c r="U53" s="62"/>
      <c r="V53" s="62"/>
      <c r="W53" s="62"/>
      <c r="X53" s="62"/>
      <c r="Y53" s="62"/>
      <c r="Z53" s="62"/>
      <c r="AA53" s="62"/>
    </row>
    <row r="54" spans="2:41" x14ac:dyDescent="0.25">
      <c r="B54" s="1" t="s">
        <v>93</v>
      </c>
    </row>
    <row r="55" spans="2:41" x14ac:dyDescent="0.25">
      <c r="B55" s="24" t="s">
        <v>47</v>
      </c>
      <c r="C55" s="25" t="s">
        <v>119</v>
      </c>
      <c r="D55" s="25" t="s">
        <v>118</v>
      </c>
      <c r="E55" s="25" t="s">
        <v>48</v>
      </c>
      <c r="F55" s="25" t="s">
        <v>49</v>
      </c>
      <c r="G55" s="25" t="s">
        <v>50</v>
      </c>
      <c r="H55" s="25" t="s">
        <v>51</v>
      </c>
      <c r="I55" s="25" t="s">
        <v>52</v>
      </c>
      <c r="J55" s="25" t="s">
        <v>53</v>
      </c>
      <c r="K55" s="25" t="s">
        <v>54</v>
      </c>
      <c r="L55" s="25" t="s">
        <v>55</v>
      </c>
      <c r="M55" s="25" t="s">
        <v>56</v>
      </c>
      <c r="N55" s="25" t="s">
        <v>57</v>
      </c>
      <c r="O55" s="25" t="s">
        <v>58</v>
      </c>
      <c r="P55" s="25" t="s">
        <v>59</v>
      </c>
      <c r="Q55" s="25" t="s">
        <v>60</v>
      </c>
      <c r="R55" s="25" t="s">
        <v>61</v>
      </c>
      <c r="S55" s="25" t="s">
        <v>62</v>
      </c>
      <c r="T55" s="25" t="s">
        <v>63</v>
      </c>
      <c r="U55" s="25" t="s">
        <v>64</v>
      </c>
      <c r="V55" s="25" t="s">
        <v>65</v>
      </c>
      <c r="W55" s="25" t="s">
        <v>66</v>
      </c>
      <c r="Y55" s="25" t="s">
        <v>67</v>
      </c>
      <c r="Z55" s="25" t="s">
        <v>68</v>
      </c>
      <c r="AA55" s="25" t="s">
        <v>69</v>
      </c>
      <c r="AB55" s="25" t="s">
        <v>70</v>
      </c>
      <c r="AC55" s="25" t="s">
        <v>71</v>
      </c>
      <c r="AE55" s="25">
        <v>2023</v>
      </c>
      <c r="AF55" s="25">
        <v>2022</v>
      </c>
      <c r="AG55" s="25">
        <v>2021</v>
      </c>
      <c r="AH55" s="25">
        <v>2020</v>
      </c>
      <c r="AI55" s="25">
        <v>2019</v>
      </c>
      <c r="AK55" s="25" t="s">
        <v>72</v>
      </c>
      <c r="AL55" s="25" t="s">
        <v>73</v>
      </c>
      <c r="AM55" s="25" t="s">
        <v>74</v>
      </c>
      <c r="AN55" s="25" t="s">
        <v>75</v>
      </c>
      <c r="AO55" s="25" t="s">
        <v>76</v>
      </c>
    </row>
    <row r="56" spans="2:41" ht="0.75" customHeight="1" x14ac:dyDescent="0.25">
      <c r="B56" s="3"/>
      <c r="C56" s="3"/>
      <c r="D56" s="3"/>
      <c r="E56" s="3"/>
      <c r="F56" s="3"/>
      <c r="G56" s="3"/>
      <c r="H56" s="3"/>
      <c r="I56" s="3"/>
      <c r="J56" s="3"/>
      <c r="K56" s="3"/>
      <c r="L56" s="3"/>
      <c r="M56" s="3"/>
      <c r="N56" s="3"/>
      <c r="O56" s="3"/>
      <c r="P56" s="3"/>
      <c r="Q56" s="3"/>
      <c r="R56" s="3"/>
      <c r="S56" s="3"/>
      <c r="T56" s="3"/>
      <c r="U56" s="3"/>
      <c r="V56" s="3"/>
      <c r="W56" s="3"/>
      <c r="Y56" s="3"/>
      <c r="Z56" s="3"/>
      <c r="AA56" s="3"/>
      <c r="AB56" s="3"/>
      <c r="AC56" s="3"/>
      <c r="AE56" s="3"/>
      <c r="AF56" s="3"/>
      <c r="AG56" s="3"/>
      <c r="AH56" s="3"/>
      <c r="AI56" s="3"/>
      <c r="AK56" s="3"/>
      <c r="AL56" s="3"/>
      <c r="AM56" s="3"/>
      <c r="AN56" s="3"/>
      <c r="AO56" s="3"/>
    </row>
    <row r="57" spans="2:41" ht="12" customHeight="1" x14ac:dyDescent="0.25">
      <c r="B57" s="17" t="s">
        <v>86</v>
      </c>
      <c r="C57" s="30">
        <v>6157</v>
      </c>
      <c r="D57" s="38">
        <v>6465</v>
      </c>
      <c r="E57" s="38">
        <v>5860</v>
      </c>
      <c r="F57" s="38">
        <v>5198</v>
      </c>
      <c r="G57" s="38">
        <v>5132</v>
      </c>
      <c r="H57" s="38">
        <v>6634</v>
      </c>
      <c r="I57" s="38">
        <v>5319</v>
      </c>
      <c r="J57" s="38">
        <v>5968</v>
      </c>
      <c r="K57" s="38">
        <v>4997</v>
      </c>
      <c r="L57" s="38">
        <v>6626</v>
      </c>
      <c r="M57" s="38">
        <v>6050</v>
      </c>
      <c r="N57" s="38">
        <v>6049</v>
      </c>
      <c r="O57" s="38">
        <v>5960</v>
      </c>
      <c r="P57" s="38">
        <v>5850</v>
      </c>
      <c r="Q57" s="38">
        <v>6418</v>
      </c>
      <c r="R57" s="38">
        <v>5824</v>
      </c>
      <c r="S57" s="38">
        <v>5738</v>
      </c>
      <c r="T57" s="38">
        <v>5397</v>
      </c>
      <c r="U57" s="38">
        <v>5431</v>
      </c>
      <c r="V57" s="38">
        <v>5147</v>
      </c>
      <c r="W57" s="38">
        <v>5707</v>
      </c>
      <c r="X57" s="36"/>
      <c r="Y57" s="38">
        <v>10330</v>
      </c>
      <c r="Z57" s="38">
        <v>10963</v>
      </c>
      <c r="AA57" s="38">
        <v>12008</v>
      </c>
      <c r="AB57" s="38">
        <v>11562</v>
      </c>
      <c r="AC57" s="38">
        <v>10854</v>
      </c>
      <c r="AD57" s="36"/>
      <c r="AE57" s="38">
        <v>22618</v>
      </c>
      <c r="AF57" s="38">
        <v>22916</v>
      </c>
      <c r="AG57" s="38">
        <v>24675</v>
      </c>
      <c r="AH57" s="38">
        <v>23829</v>
      </c>
      <c r="AI57" s="38">
        <v>21681</v>
      </c>
      <c r="AJ57" s="36"/>
      <c r="AK57" s="38">
        <v>16190</v>
      </c>
      <c r="AL57" s="38">
        <v>16282</v>
      </c>
      <c r="AM57" s="38">
        <v>18058</v>
      </c>
      <c r="AN57" s="38">
        <v>17980</v>
      </c>
      <c r="AO57" s="38">
        <v>16285</v>
      </c>
    </row>
    <row r="58" spans="2:41" ht="12" customHeight="1" x14ac:dyDescent="0.25">
      <c r="B58" s="17" t="s">
        <v>87</v>
      </c>
      <c r="C58" s="30">
        <v>0</v>
      </c>
      <c r="D58" s="38">
        <v>0</v>
      </c>
      <c r="E58" s="38">
        <v>0</v>
      </c>
      <c r="F58" s="38">
        <v>0</v>
      </c>
      <c r="G58" s="38">
        <v>0</v>
      </c>
      <c r="H58" s="38">
        <v>0</v>
      </c>
      <c r="I58" s="38">
        <v>0</v>
      </c>
      <c r="J58" s="38">
        <v>72</v>
      </c>
      <c r="K58" s="38">
        <v>71</v>
      </c>
      <c r="L58" s="38">
        <v>78</v>
      </c>
      <c r="M58" s="38">
        <v>72</v>
      </c>
      <c r="N58" s="38">
        <v>88</v>
      </c>
      <c r="O58" s="38">
        <v>81</v>
      </c>
      <c r="P58" s="38">
        <v>81</v>
      </c>
      <c r="Q58" s="38">
        <v>84</v>
      </c>
      <c r="R58" s="38">
        <v>81</v>
      </c>
      <c r="S58" s="38">
        <v>81</v>
      </c>
      <c r="T58" s="38">
        <v>93</v>
      </c>
      <c r="U58" s="38">
        <v>151</v>
      </c>
      <c r="V58" s="38">
        <v>0</v>
      </c>
      <c r="W58" s="38">
        <v>0</v>
      </c>
      <c r="X58" s="36"/>
      <c r="Y58" s="38">
        <v>0</v>
      </c>
      <c r="Z58" s="38">
        <v>143</v>
      </c>
      <c r="AA58" s="38">
        <v>168</v>
      </c>
      <c r="AB58" s="38">
        <v>161</v>
      </c>
      <c r="AC58" s="38">
        <v>0</v>
      </c>
      <c r="AD58" s="36"/>
      <c r="AE58" s="38">
        <v>0</v>
      </c>
      <c r="AF58" s="38">
        <v>0</v>
      </c>
      <c r="AG58" s="38">
        <v>318</v>
      </c>
      <c r="AH58" s="38">
        <v>326</v>
      </c>
      <c r="AI58" s="38">
        <v>372</v>
      </c>
      <c r="AJ58" s="36"/>
      <c r="AK58" s="38">
        <v>0</v>
      </c>
      <c r="AL58" s="38">
        <v>0</v>
      </c>
      <c r="AM58" s="38">
        <v>240</v>
      </c>
      <c r="AN58" s="38">
        <v>246</v>
      </c>
      <c r="AO58" s="38">
        <v>321</v>
      </c>
    </row>
    <row r="59" spans="2:41" ht="12" customHeight="1" x14ac:dyDescent="0.25">
      <c r="B59" s="17" t="s">
        <v>88</v>
      </c>
      <c r="C59" s="30">
        <v>0</v>
      </c>
      <c r="D59" s="38">
        <v>0</v>
      </c>
      <c r="E59" s="38">
        <v>0</v>
      </c>
      <c r="F59" s="38">
        <v>0</v>
      </c>
      <c r="G59" s="38">
        <v>0</v>
      </c>
      <c r="H59" s="38">
        <v>0</v>
      </c>
      <c r="I59" s="38">
        <v>0</v>
      </c>
      <c r="J59" s="38">
        <v>0</v>
      </c>
      <c r="K59" s="38">
        <v>0</v>
      </c>
      <c r="L59" s="38">
        <v>0</v>
      </c>
      <c r="M59" s="38">
        <v>0</v>
      </c>
      <c r="N59" s="38">
        <v>0</v>
      </c>
      <c r="O59" s="38">
        <v>0</v>
      </c>
      <c r="P59" s="38">
        <v>0</v>
      </c>
      <c r="Q59" s="38">
        <v>0</v>
      </c>
      <c r="R59" s="38">
        <v>0</v>
      </c>
      <c r="S59" s="38">
        <v>0</v>
      </c>
      <c r="T59" s="38">
        <v>285</v>
      </c>
      <c r="U59" s="38">
        <v>0</v>
      </c>
      <c r="V59" s="38">
        <v>0</v>
      </c>
      <c r="W59" s="38">
        <v>0</v>
      </c>
      <c r="X59" s="36"/>
      <c r="Y59" s="38">
        <v>0</v>
      </c>
      <c r="Z59" s="38">
        <v>0</v>
      </c>
      <c r="AA59" s="38">
        <v>0</v>
      </c>
      <c r="AB59" s="38">
        <v>0</v>
      </c>
      <c r="AC59" s="38">
        <v>0</v>
      </c>
      <c r="AD59" s="36"/>
      <c r="AE59" s="38">
        <v>0</v>
      </c>
      <c r="AF59" s="38">
        <v>0</v>
      </c>
      <c r="AG59" s="38">
        <v>0</v>
      </c>
      <c r="AH59" s="38">
        <v>0</v>
      </c>
      <c r="AI59" s="38">
        <v>285</v>
      </c>
      <c r="AJ59" s="36"/>
      <c r="AK59" s="38">
        <v>0</v>
      </c>
      <c r="AL59" s="38">
        <v>0</v>
      </c>
      <c r="AM59" s="38">
        <v>0</v>
      </c>
      <c r="AN59" s="38">
        <v>0</v>
      </c>
      <c r="AO59" s="38">
        <v>0</v>
      </c>
    </row>
    <row r="60" spans="2:41" ht="12" customHeight="1" x14ac:dyDescent="0.25">
      <c r="B60" s="18" t="s">
        <v>89</v>
      </c>
      <c r="C60" s="31">
        <v>0</v>
      </c>
      <c r="D60" s="58">
        <v>0</v>
      </c>
      <c r="E60" s="58">
        <v>0</v>
      </c>
      <c r="F60" s="58">
        <v>0</v>
      </c>
      <c r="G60" s="58">
        <v>0</v>
      </c>
      <c r="H60" s="58">
        <v>0</v>
      </c>
      <c r="I60" s="58"/>
      <c r="J60" s="58">
        <v>0</v>
      </c>
      <c r="K60" s="58">
        <v>0</v>
      </c>
      <c r="L60" s="58">
        <v>0</v>
      </c>
      <c r="M60" s="58">
        <v>0</v>
      </c>
      <c r="N60" s="58">
        <v>0</v>
      </c>
      <c r="O60" s="58">
        <v>0</v>
      </c>
      <c r="P60" s="58">
        <v>0</v>
      </c>
      <c r="Q60" s="58">
        <v>0</v>
      </c>
      <c r="R60" s="58">
        <v>0</v>
      </c>
      <c r="S60" s="58">
        <v>0</v>
      </c>
      <c r="T60" s="58">
        <v>0</v>
      </c>
      <c r="U60" s="58">
        <v>0</v>
      </c>
      <c r="V60" s="58">
        <v>0</v>
      </c>
      <c r="W60" s="58">
        <v>0</v>
      </c>
      <c r="X60" s="36"/>
      <c r="Y60" s="58">
        <v>0</v>
      </c>
      <c r="Z60" s="58">
        <v>0</v>
      </c>
      <c r="AA60" s="58">
        <v>0</v>
      </c>
      <c r="AB60" s="58">
        <v>0</v>
      </c>
      <c r="AC60" s="58">
        <v>0</v>
      </c>
      <c r="AD60" s="36"/>
      <c r="AE60" s="58">
        <v>0</v>
      </c>
      <c r="AF60" s="58">
        <v>0</v>
      </c>
      <c r="AG60" s="58">
        <v>0</v>
      </c>
      <c r="AH60" s="58">
        <v>0</v>
      </c>
      <c r="AI60" s="58">
        <v>0</v>
      </c>
      <c r="AJ60" s="36"/>
      <c r="AK60" s="58">
        <v>0</v>
      </c>
      <c r="AL60" s="58">
        <v>0</v>
      </c>
      <c r="AM60" s="58">
        <v>0</v>
      </c>
      <c r="AN60" s="58">
        <v>0</v>
      </c>
      <c r="AO60" s="58">
        <v>0</v>
      </c>
    </row>
    <row r="61" spans="2:41" x14ac:dyDescent="0.25">
      <c r="B61" s="4" t="s">
        <v>90</v>
      </c>
      <c r="C61" s="32">
        <v>6157</v>
      </c>
      <c r="D61" s="41">
        <v>6465</v>
      </c>
      <c r="E61" s="41">
        <f>E57</f>
        <v>5860</v>
      </c>
      <c r="F61" s="41">
        <v>5198</v>
      </c>
      <c r="G61" s="41">
        <v>5132</v>
      </c>
      <c r="H61" s="41">
        <v>6634</v>
      </c>
      <c r="I61" s="41">
        <v>5319</v>
      </c>
      <c r="J61" s="41">
        <v>6040</v>
      </c>
      <c r="K61" s="41">
        <v>5068</v>
      </c>
      <c r="L61" s="41">
        <v>6704</v>
      </c>
      <c r="M61" s="41">
        <v>6122</v>
      </c>
      <c r="N61" s="41">
        <v>6137</v>
      </c>
      <c r="O61" s="41">
        <v>6040</v>
      </c>
      <c r="P61" s="41">
        <v>5930</v>
      </c>
      <c r="Q61" s="41">
        <v>6502</v>
      </c>
      <c r="R61" s="41">
        <v>5905</v>
      </c>
      <c r="S61" s="41">
        <v>5818</v>
      </c>
      <c r="T61" s="41">
        <v>5776</v>
      </c>
      <c r="U61" s="41">
        <v>5582</v>
      </c>
      <c r="V61" s="41">
        <v>5147</v>
      </c>
      <c r="W61" s="41">
        <v>5707</v>
      </c>
      <c r="X61" s="36"/>
      <c r="Y61" s="41">
        <v>10330</v>
      </c>
      <c r="Z61" s="41">
        <v>11106</v>
      </c>
      <c r="AA61" s="41">
        <v>12177</v>
      </c>
      <c r="AB61" s="41">
        <v>11723</v>
      </c>
      <c r="AC61" s="41">
        <v>10854</v>
      </c>
      <c r="AD61" s="36"/>
      <c r="AE61" s="41">
        <v>22618</v>
      </c>
      <c r="AF61" s="41">
        <v>22915</v>
      </c>
      <c r="AG61" s="41">
        <v>24992</v>
      </c>
      <c r="AH61" s="41">
        <v>24156</v>
      </c>
      <c r="AI61" s="41">
        <v>22339</v>
      </c>
      <c r="AJ61" s="36"/>
      <c r="AK61" s="41">
        <f>AK57</f>
        <v>16190</v>
      </c>
      <c r="AL61" s="41">
        <v>16282</v>
      </c>
      <c r="AM61" s="41">
        <v>18298</v>
      </c>
      <c r="AN61" s="41">
        <v>18225</v>
      </c>
      <c r="AO61" s="41">
        <v>16606</v>
      </c>
    </row>
    <row r="62" spans="2:41" x14ac:dyDescent="0.25">
      <c r="B62" s="37"/>
      <c r="C62" s="30"/>
      <c r="D62" s="38"/>
      <c r="E62" s="38"/>
      <c r="F62" s="38"/>
      <c r="G62" s="38"/>
      <c r="H62" s="38"/>
      <c r="I62" s="38"/>
      <c r="J62" s="38"/>
      <c r="K62" s="38"/>
      <c r="L62" s="38"/>
      <c r="M62" s="38"/>
      <c r="N62" s="38"/>
      <c r="O62" s="38"/>
      <c r="P62" s="38"/>
      <c r="Q62" s="38"/>
      <c r="R62" s="38"/>
      <c r="S62" s="38"/>
      <c r="T62" s="38"/>
      <c r="U62" s="38"/>
      <c r="V62" s="38"/>
      <c r="W62" s="38"/>
      <c r="X62" s="37"/>
      <c r="Y62" s="38"/>
      <c r="Z62" s="38"/>
      <c r="AA62" s="38"/>
      <c r="AB62" s="38"/>
      <c r="AC62" s="38"/>
      <c r="AD62" s="37"/>
      <c r="AE62" s="38"/>
      <c r="AF62" s="38"/>
      <c r="AG62" s="38"/>
      <c r="AH62" s="38"/>
      <c r="AI62" s="38"/>
      <c r="AJ62" s="37"/>
      <c r="AK62" s="38"/>
      <c r="AL62" s="38"/>
      <c r="AM62" s="38"/>
      <c r="AN62" s="38"/>
      <c r="AO62" s="38"/>
    </row>
    <row r="63" spans="2:41" x14ac:dyDescent="0.25">
      <c r="B63" s="18" t="s">
        <v>91</v>
      </c>
      <c r="C63" s="29">
        <v>728</v>
      </c>
      <c r="D63" s="53">
        <v>736</v>
      </c>
      <c r="E63" s="53">
        <v>736</v>
      </c>
      <c r="F63" s="53">
        <v>728</v>
      </c>
      <c r="G63" s="53">
        <v>720</v>
      </c>
      <c r="H63" s="39">
        <v>736</v>
      </c>
      <c r="I63" s="39">
        <v>736</v>
      </c>
      <c r="J63" s="39">
        <v>728</v>
      </c>
      <c r="K63" s="39">
        <v>720</v>
      </c>
      <c r="L63" s="39">
        <v>806</v>
      </c>
      <c r="M63" s="39">
        <v>828</v>
      </c>
      <c r="N63" s="39">
        <v>819</v>
      </c>
      <c r="O63" s="39">
        <v>810</v>
      </c>
      <c r="P63" s="39">
        <v>828</v>
      </c>
      <c r="Q63" s="39">
        <v>828</v>
      </c>
      <c r="R63" s="39">
        <v>819</v>
      </c>
      <c r="S63" s="39">
        <v>819</v>
      </c>
      <c r="T63" s="39">
        <v>828</v>
      </c>
      <c r="U63" s="39">
        <v>828</v>
      </c>
      <c r="V63" s="39">
        <v>819</v>
      </c>
      <c r="W63" s="39">
        <v>810</v>
      </c>
      <c r="X63" s="36"/>
      <c r="Y63" s="39">
        <v>1448</v>
      </c>
      <c r="Z63" s="39">
        <v>1448</v>
      </c>
      <c r="AA63" s="39">
        <v>1629</v>
      </c>
      <c r="AB63" s="39">
        <v>1638</v>
      </c>
      <c r="AC63" s="39">
        <v>1629</v>
      </c>
      <c r="AD63" s="36"/>
      <c r="AE63" s="39">
        <v>2754</v>
      </c>
      <c r="AF63" s="39">
        <v>2920</v>
      </c>
      <c r="AG63" s="39">
        <v>3263</v>
      </c>
      <c r="AH63" s="39">
        <v>3294</v>
      </c>
      <c r="AI63" s="39">
        <v>3285</v>
      </c>
      <c r="AJ63" s="36"/>
      <c r="AK63" s="39">
        <v>2184</v>
      </c>
      <c r="AL63" s="39">
        <v>2184</v>
      </c>
      <c r="AM63" s="39">
        <v>2457</v>
      </c>
      <c r="AN63" s="39">
        <v>2466</v>
      </c>
      <c r="AO63" s="39">
        <v>2457</v>
      </c>
    </row>
    <row r="64" spans="2:41" x14ac:dyDescent="0.25">
      <c r="B64" s="5" t="s">
        <v>92</v>
      </c>
      <c r="C64" s="42">
        <v>8458</v>
      </c>
      <c r="D64" s="46">
        <v>8784</v>
      </c>
      <c r="E64" s="46">
        <v>7963</v>
      </c>
      <c r="F64" s="46">
        <v>7140</v>
      </c>
      <c r="G64" s="46">
        <v>7128</v>
      </c>
      <c r="H64" s="46">
        <v>9013.5869565217381</v>
      </c>
      <c r="I64" s="46">
        <v>7226.902173913044</v>
      </c>
      <c r="J64" s="46">
        <v>8296.7032967032974</v>
      </c>
      <c r="K64" s="46">
        <v>7039</v>
      </c>
      <c r="L64" s="46">
        <v>8316.6178660049627</v>
      </c>
      <c r="M64" s="46">
        <v>7392.7198067632853</v>
      </c>
      <c r="N64" s="46">
        <v>7493.2844932844937</v>
      </c>
      <c r="O64" s="46">
        <v>7456.7901234567908</v>
      </c>
      <c r="P64" s="46">
        <v>7161.8357487922713</v>
      </c>
      <c r="Q64" s="46">
        <v>7852.6570048309177</v>
      </c>
      <c r="R64" s="46">
        <v>7210.0122100122098</v>
      </c>
      <c r="S64" s="46">
        <v>7103.7851037851033</v>
      </c>
      <c r="T64" s="46">
        <v>6974.8454106280196</v>
      </c>
      <c r="U64" s="46">
        <v>6740.5458937198073</v>
      </c>
      <c r="V64" s="46">
        <v>6284.4932844932846</v>
      </c>
      <c r="W64" s="46">
        <v>7044.6790123456785</v>
      </c>
      <c r="X64" s="36"/>
      <c r="Y64" s="46">
        <v>7134</v>
      </c>
      <c r="Z64" s="46">
        <v>7669.8895027624312</v>
      </c>
      <c r="AA64" s="46">
        <v>7475.138121546961</v>
      </c>
      <c r="AB64" s="46">
        <v>7156.8986568986575</v>
      </c>
      <c r="AC64" s="46">
        <v>6662.9834254143643</v>
      </c>
      <c r="AD64" s="36"/>
      <c r="AE64" s="46">
        <v>34742</v>
      </c>
      <c r="AF64" s="46">
        <v>7847.6027397260277</v>
      </c>
      <c r="AG64" s="46">
        <v>7659.2093165798351</v>
      </c>
      <c r="AH64" s="46">
        <v>7333.333333333333</v>
      </c>
      <c r="AI64" s="46">
        <v>6800.3044140030443</v>
      </c>
      <c r="AJ64" s="36"/>
      <c r="AK64" s="46">
        <v>7413</v>
      </c>
      <c r="AL64" s="46">
        <v>7455.1282051282051</v>
      </c>
      <c r="AM64" s="46">
        <v>7447.2934472934467</v>
      </c>
      <c r="AN64" s="46">
        <v>7390.5109489051092</v>
      </c>
      <c r="AO64" s="46">
        <v>6757.6487586487592</v>
      </c>
    </row>
    <row r="65" spans="2:41" x14ac:dyDescent="0.25">
      <c r="B65" s="4"/>
      <c r="C65" s="64"/>
      <c r="D65" s="64"/>
      <c r="E65" s="64"/>
      <c r="F65" s="64"/>
      <c r="G65" s="64"/>
      <c r="H65" s="64"/>
      <c r="I65" s="64"/>
      <c r="J65" s="64"/>
      <c r="K65" s="64"/>
      <c r="L65" s="64"/>
      <c r="M65" s="64"/>
      <c r="N65" s="64"/>
      <c r="O65" s="64"/>
      <c r="P65" s="64"/>
      <c r="Q65" s="64"/>
      <c r="R65" s="64"/>
      <c r="S65" s="64"/>
      <c r="T65" s="64"/>
      <c r="U65" s="64"/>
      <c r="V65" s="64"/>
      <c r="W65" s="64"/>
      <c r="X65" s="65"/>
      <c r="Y65" s="64"/>
      <c r="Z65" s="64"/>
      <c r="AA65" s="64"/>
      <c r="AB65" s="41"/>
      <c r="AC65" s="41"/>
      <c r="AD65" s="36"/>
      <c r="AE65" s="41"/>
      <c r="AF65" s="41"/>
      <c r="AG65" s="41"/>
      <c r="AH65" s="41"/>
      <c r="AI65" s="41"/>
      <c r="AJ65" s="36"/>
      <c r="AK65" s="41"/>
      <c r="AL65" s="41"/>
      <c r="AM65" s="41"/>
      <c r="AN65" s="41"/>
      <c r="AO65" s="41"/>
    </row>
    <row r="66" spans="2:41" x14ac:dyDescent="0.25">
      <c r="B66" s="1" t="s">
        <v>94</v>
      </c>
    </row>
    <row r="67" spans="2:41" x14ac:dyDescent="0.25">
      <c r="B67" s="24" t="s">
        <v>47</v>
      </c>
      <c r="C67" s="25" t="s">
        <v>119</v>
      </c>
      <c r="D67" s="25" t="s">
        <v>118</v>
      </c>
      <c r="E67" s="25" t="s">
        <v>48</v>
      </c>
      <c r="F67" s="25" t="s">
        <v>49</v>
      </c>
      <c r="G67" s="25" t="s">
        <v>50</v>
      </c>
      <c r="H67" s="25" t="s">
        <v>51</v>
      </c>
      <c r="I67" s="25" t="s">
        <v>52</v>
      </c>
      <c r="J67" s="25" t="s">
        <v>53</v>
      </c>
      <c r="K67" s="25" t="s">
        <v>54</v>
      </c>
      <c r="L67" s="25" t="s">
        <v>55</v>
      </c>
      <c r="M67" s="25" t="s">
        <v>56</v>
      </c>
      <c r="N67" s="25" t="s">
        <v>57</v>
      </c>
      <c r="O67" s="25" t="s">
        <v>58</v>
      </c>
      <c r="P67" s="25" t="s">
        <v>59</v>
      </c>
      <c r="Q67" s="25" t="s">
        <v>60</v>
      </c>
      <c r="R67" s="25" t="s">
        <v>61</v>
      </c>
      <c r="S67" s="25" t="s">
        <v>62</v>
      </c>
      <c r="T67" s="25" t="s">
        <v>63</v>
      </c>
      <c r="U67" s="25" t="s">
        <v>64</v>
      </c>
      <c r="V67" s="25" t="s">
        <v>65</v>
      </c>
      <c r="W67" s="25" t="s">
        <v>66</v>
      </c>
      <c r="Y67" s="25" t="s">
        <v>67</v>
      </c>
      <c r="Z67" s="25" t="s">
        <v>68</v>
      </c>
      <c r="AA67" s="25" t="s">
        <v>69</v>
      </c>
      <c r="AB67" s="25" t="s">
        <v>70</v>
      </c>
      <c r="AC67" s="25" t="s">
        <v>71</v>
      </c>
      <c r="AE67" s="25">
        <v>2023</v>
      </c>
      <c r="AF67" s="25">
        <v>2022</v>
      </c>
      <c r="AG67" s="25">
        <v>2021</v>
      </c>
      <c r="AH67" s="25">
        <v>2020</v>
      </c>
      <c r="AI67" s="25">
        <v>2019</v>
      </c>
      <c r="AK67" s="25" t="s">
        <v>72</v>
      </c>
      <c r="AL67" s="25" t="s">
        <v>73</v>
      </c>
      <c r="AM67" s="25" t="s">
        <v>74</v>
      </c>
      <c r="AN67" s="25" t="s">
        <v>75</v>
      </c>
      <c r="AO67" s="25" t="s">
        <v>76</v>
      </c>
    </row>
    <row r="68" spans="2:41" ht="0.75" customHeight="1" x14ac:dyDescent="0.25">
      <c r="B68" s="3"/>
      <c r="C68" s="3"/>
      <c r="D68" s="3"/>
      <c r="E68" s="3"/>
      <c r="F68" s="3"/>
      <c r="G68" s="3"/>
      <c r="H68" s="3"/>
      <c r="I68" s="3"/>
      <c r="J68" s="3"/>
      <c r="K68" s="3"/>
      <c r="L68" s="3"/>
      <c r="M68" s="3"/>
      <c r="N68" s="3"/>
      <c r="O68" s="3"/>
      <c r="P68" s="3"/>
      <c r="Q68" s="3"/>
      <c r="R68" s="3"/>
      <c r="S68" s="3"/>
      <c r="T68" s="3"/>
      <c r="U68" s="3"/>
      <c r="V68" s="3"/>
      <c r="W68" s="3"/>
      <c r="Y68" s="3"/>
      <c r="Z68" s="3"/>
      <c r="AA68" s="3"/>
      <c r="AB68" s="3"/>
      <c r="AC68" s="3"/>
      <c r="AE68" s="3"/>
      <c r="AF68" s="3"/>
      <c r="AG68" s="3"/>
      <c r="AH68" s="3"/>
      <c r="AI68" s="3"/>
      <c r="AK68" s="3"/>
      <c r="AL68" s="3"/>
      <c r="AM68" s="3"/>
      <c r="AN68" s="3"/>
      <c r="AO68" s="3"/>
    </row>
    <row r="69" spans="2:41" ht="13.5" customHeight="1" x14ac:dyDescent="0.25">
      <c r="B69" s="17" t="s">
        <v>86</v>
      </c>
      <c r="C69" s="30">
        <v>6957</v>
      </c>
      <c r="D69" s="22">
        <v>6649</v>
      </c>
      <c r="E69" s="22">
        <v>7330</v>
      </c>
      <c r="F69" s="22">
        <v>7418</v>
      </c>
      <c r="G69" s="22">
        <v>6227</v>
      </c>
      <c r="H69" s="22">
        <v>6915</v>
      </c>
      <c r="I69" s="22">
        <v>6669</v>
      </c>
      <c r="J69" s="22">
        <v>6572</v>
      </c>
      <c r="K69" s="22">
        <v>5506</v>
      </c>
      <c r="L69" s="22">
        <v>6701</v>
      </c>
      <c r="M69" s="22">
        <v>6215</v>
      </c>
      <c r="N69" s="22">
        <v>6453</v>
      </c>
      <c r="O69" s="22">
        <v>5168</v>
      </c>
      <c r="P69" s="22">
        <v>4844</v>
      </c>
      <c r="Q69" s="22">
        <v>3336</v>
      </c>
      <c r="R69" s="22">
        <v>2669</v>
      </c>
      <c r="S69" s="22">
        <v>2515</v>
      </c>
      <c r="T69" s="22">
        <v>3115</v>
      </c>
      <c r="U69" s="22">
        <v>2132</v>
      </c>
      <c r="V69" s="22">
        <v>1728</v>
      </c>
      <c r="W69" s="22">
        <v>1256</v>
      </c>
      <c r="X69" s="36"/>
      <c r="Y69" s="22">
        <v>13645</v>
      </c>
      <c r="Z69" s="22">
        <v>12076</v>
      </c>
      <c r="AA69" s="22">
        <v>11621</v>
      </c>
      <c r="AB69" s="22">
        <v>5184</v>
      </c>
      <c r="AC69" s="22">
        <v>2984</v>
      </c>
      <c r="AD69" s="36"/>
      <c r="AE69" s="22">
        <v>27618</v>
      </c>
      <c r="AF69" s="22">
        <v>25659</v>
      </c>
      <c r="AG69" s="22">
        <v>24537</v>
      </c>
      <c r="AH69" s="22">
        <v>13364</v>
      </c>
      <c r="AI69" s="22">
        <v>8231</v>
      </c>
      <c r="AJ69" s="36"/>
      <c r="AK69" s="38">
        <v>20980</v>
      </c>
      <c r="AL69" s="38">
        <v>18745</v>
      </c>
      <c r="AM69" s="38">
        <v>17836</v>
      </c>
      <c r="AN69" s="38">
        <v>8520</v>
      </c>
      <c r="AO69" s="38">
        <v>5116</v>
      </c>
    </row>
    <row r="70" spans="2:41" ht="13.5" customHeight="1" x14ac:dyDescent="0.25">
      <c r="B70" s="17" t="s">
        <v>87</v>
      </c>
      <c r="C70" s="30">
        <v>0</v>
      </c>
      <c r="D70" s="22">
        <v>0</v>
      </c>
      <c r="E70" s="22">
        <v>0</v>
      </c>
      <c r="F70" s="22">
        <v>0</v>
      </c>
      <c r="G70" s="22">
        <v>0</v>
      </c>
      <c r="H70" s="22">
        <v>0</v>
      </c>
      <c r="I70" s="22">
        <v>0</v>
      </c>
      <c r="J70" s="22">
        <v>72</v>
      </c>
      <c r="K70" s="22">
        <v>71</v>
      </c>
      <c r="L70" s="22">
        <v>72</v>
      </c>
      <c r="M70" s="22">
        <v>81</v>
      </c>
      <c r="N70" s="22">
        <v>59</v>
      </c>
      <c r="O70" s="22">
        <v>54</v>
      </c>
      <c r="P70" s="22">
        <v>45</v>
      </c>
      <c r="Q70" s="22">
        <v>28</v>
      </c>
      <c r="R70" s="22">
        <v>27</v>
      </c>
      <c r="S70" s="22">
        <v>27</v>
      </c>
      <c r="T70" s="22">
        <v>31</v>
      </c>
      <c r="U70" s="22">
        <v>21</v>
      </c>
      <c r="V70" s="22">
        <v>0</v>
      </c>
      <c r="W70" s="22">
        <v>0</v>
      </c>
      <c r="X70" s="36"/>
      <c r="Y70" s="22">
        <v>0</v>
      </c>
      <c r="Z70" s="22">
        <v>143</v>
      </c>
      <c r="AA70" s="22">
        <v>112</v>
      </c>
      <c r="AB70" s="22">
        <v>54</v>
      </c>
      <c r="AC70" s="22">
        <v>0</v>
      </c>
      <c r="AD70" s="36"/>
      <c r="AE70" s="22">
        <v>0</v>
      </c>
      <c r="AF70" s="22">
        <v>0</v>
      </c>
      <c r="AG70" s="22">
        <v>265</v>
      </c>
      <c r="AH70" s="22">
        <v>127</v>
      </c>
      <c r="AI70" s="22">
        <v>72</v>
      </c>
      <c r="AJ70" s="36"/>
      <c r="AK70" s="38">
        <v>0</v>
      </c>
      <c r="AL70" s="38">
        <v>0</v>
      </c>
      <c r="AM70" s="38">
        <v>193</v>
      </c>
      <c r="AN70" s="38">
        <v>82</v>
      </c>
      <c r="AO70" s="38">
        <v>50</v>
      </c>
    </row>
    <row r="71" spans="2:41" ht="13.5" customHeight="1" x14ac:dyDescent="0.25">
      <c r="B71" s="17" t="s">
        <v>88</v>
      </c>
      <c r="C71" s="30">
        <v>0</v>
      </c>
      <c r="D71" s="22">
        <v>0</v>
      </c>
      <c r="E71" s="22">
        <v>0</v>
      </c>
      <c r="F71" s="22">
        <v>0</v>
      </c>
      <c r="G71" s="22">
        <v>0</v>
      </c>
      <c r="H71" s="22">
        <v>0</v>
      </c>
      <c r="I71" s="22">
        <v>0</v>
      </c>
      <c r="J71" s="22">
        <v>0</v>
      </c>
      <c r="K71" s="22">
        <v>0</v>
      </c>
      <c r="L71" s="22">
        <v>0</v>
      </c>
      <c r="M71" s="22">
        <v>0</v>
      </c>
      <c r="N71" s="22">
        <v>0</v>
      </c>
      <c r="O71" s="22">
        <v>0</v>
      </c>
      <c r="P71" s="22">
        <v>0</v>
      </c>
      <c r="Q71" s="22">
        <v>0</v>
      </c>
      <c r="R71" s="22">
        <v>0</v>
      </c>
      <c r="S71" s="22">
        <v>0</v>
      </c>
      <c r="T71" s="22">
        <v>0</v>
      </c>
      <c r="U71" s="22">
        <v>0</v>
      </c>
      <c r="V71" s="22">
        <v>0</v>
      </c>
      <c r="W71" s="22">
        <v>0</v>
      </c>
      <c r="X71" s="36"/>
      <c r="Y71" s="22">
        <v>0</v>
      </c>
      <c r="Z71" s="22">
        <v>0</v>
      </c>
      <c r="AA71" s="22">
        <v>0</v>
      </c>
      <c r="AB71" s="22">
        <v>0</v>
      </c>
      <c r="AC71" s="22">
        <v>0</v>
      </c>
      <c r="AD71" s="36"/>
      <c r="AE71" s="22">
        <v>0</v>
      </c>
      <c r="AF71" s="22">
        <v>0</v>
      </c>
      <c r="AG71" s="22">
        <v>0</v>
      </c>
      <c r="AH71" s="22">
        <v>0</v>
      </c>
      <c r="AI71" s="22">
        <v>0</v>
      </c>
      <c r="AJ71" s="36"/>
      <c r="AK71" s="38">
        <v>0</v>
      </c>
      <c r="AL71" s="38">
        <v>0</v>
      </c>
      <c r="AM71" s="38">
        <v>0</v>
      </c>
      <c r="AN71" s="38">
        <v>0</v>
      </c>
      <c r="AO71" s="38">
        <v>0</v>
      </c>
    </row>
    <row r="72" spans="2:41" ht="13.5" customHeight="1" x14ac:dyDescent="0.25">
      <c r="B72" s="18" t="s">
        <v>89</v>
      </c>
      <c r="C72" s="31">
        <v>0</v>
      </c>
      <c r="D72" s="20">
        <v>0</v>
      </c>
      <c r="E72" s="20">
        <v>0</v>
      </c>
      <c r="F72" s="20">
        <v>0</v>
      </c>
      <c r="G72" s="20">
        <v>0</v>
      </c>
      <c r="H72" s="20">
        <v>0</v>
      </c>
      <c r="I72" s="20">
        <v>0</v>
      </c>
      <c r="J72" s="20">
        <v>0</v>
      </c>
      <c r="K72" s="20">
        <v>0</v>
      </c>
      <c r="L72" s="20">
        <v>-250</v>
      </c>
      <c r="M72" s="20">
        <v>-219</v>
      </c>
      <c r="N72" s="20">
        <v>-1120</v>
      </c>
      <c r="O72" s="20">
        <v>-913</v>
      </c>
      <c r="P72" s="20">
        <v>-630</v>
      </c>
      <c r="Q72" s="20">
        <v>-590</v>
      </c>
      <c r="R72" s="20">
        <v>-140</v>
      </c>
      <c r="S72" s="20">
        <v>-31</v>
      </c>
      <c r="T72" s="20">
        <v>-155</v>
      </c>
      <c r="U72" s="20">
        <v>-647</v>
      </c>
      <c r="V72" s="20">
        <v>-369</v>
      </c>
      <c r="W72" s="20">
        <v>-554</v>
      </c>
      <c r="X72" s="36"/>
      <c r="Y72" s="20">
        <v>0</v>
      </c>
      <c r="Z72" s="20">
        <v>0</v>
      </c>
      <c r="AA72" s="20">
        <v>-2033</v>
      </c>
      <c r="AB72" s="20">
        <v>-171</v>
      </c>
      <c r="AC72" s="20">
        <v>-922</v>
      </c>
      <c r="AD72" s="36"/>
      <c r="AE72" s="20">
        <v>0</v>
      </c>
      <c r="AF72" s="20">
        <v>0</v>
      </c>
      <c r="AG72" s="20">
        <v>-2500</v>
      </c>
      <c r="AH72" s="20">
        <v>-1391</v>
      </c>
      <c r="AI72" s="20">
        <v>-1724</v>
      </c>
      <c r="AJ72" s="36"/>
      <c r="AK72" s="58">
        <v>0</v>
      </c>
      <c r="AL72" s="58">
        <v>0</v>
      </c>
      <c r="AM72" s="20">
        <v>-2250</v>
      </c>
      <c r="AN72" s="20">
        <v>-761</v>
      </c>
      <c r="AO72" s="20">
        <v>-1569</v>
      </c>
    </row>
    <row r="73" spans="2:41" x14ac:dyDescent="0.25">
      <c r="B73" s="4" t="s">
        <v>90</v>
      </c>
      <c r="C73" s="32">
        <v>6957</v>
      </c>
      <c r="D73" s="41">
        <v>6649</v>
      </c>
      <c r="E73" s="41">
        <f>E69</f>
        <v>7330</v>
      </c>
      <c r="F73" s="41">
        <v>7418</v>
      </c>
      <c r="G73" s="41">
        <v>6227</v>
      </c>
      <c r="H73" s="41">
        <v>6915</v>
      </c>
      <c r="I73" s="41">
        <v>6669</v>
      </c>
      <c r="J73" s="41">
        <v>6644</v>
      </c>
      <c r="K73" s="41">
        <v>5577</v>
      </c>
      <c r="L73" s="41">
        <v>6522</v>
      </c>
      <c r="M73" s="41">
        <v>6077</v>
      </c>
      <c r="N73" s="41">
        <v>5391</v>
      </c>
      <c r="O73" s="41">
        <v>4308</v>
      </c>
      <c r="P73" s="41">
        <v>4259</v>
      </c>
      <c r="Q73" s="41">
        <v>2774</v>
      </c>
      <c r="R73" s="41">
        <v>2556</v>
      </c>
      <c r="S73" s="41">
        <v>2511</v>
      </c>
      <c r="T73" s="41">
        <v>2991</v>
      </c>
      <c r="U73" s="41">
        <v>1506</v>
      </c>
      <c r="V73" s="41">
        <v>1359</v>
      </c>
      <c r="W73" s="41">
        <v>702</v>
      </c>
      <c r="X73" s="36"/>
      <c r="Y73" s="41">
        <v>13645</v>
      </c>
      <c r="Z73" s="41">
        <v>12219</v>
      </c>
      <c r="AA73" s="41">
        <v>9700</v>
      </c>
      <c r="AB73" s="41">
        <v>5067</v>
      </c>
      <c r="AC73" s="41">
        <v>2061</v>
      </c>
      <c r="AD73" s="36"/>
      <c r="AE73" s="41">
        <v>27618</v>
      </c>
      <c r="AF73" s="41">
        <v>25658</v>
      </c>
      <c r="AG73" s="41">
        <v>22301</v>
      </c>
      <c r="AH73" s="41">
        <v>12099</v>
      </c>
      <c r="AI73" s="41">
        <v>6580</v>
      </c>
      <c r="AJ73" s="36"/>
      <c r="AK73" s="41">
        <f>AK69</f>
        <v>20980</v>
      </c>
      <c r="AL73" s="41">
        <v>18745</v>
      </c>
      <c r="AM73" s="41">
        <v>15779</v>
      </c>
      <c r="AN73" s="41">
        <v>7841</v>
      </c>
      <c r="AO73" s="41">
        <v>3597</v>
      </c>
    </row>
    <row r="74" spans="2:41" x14ac:dyDescent="0.25">
      <c r="B74" s="37"/>
      <c r="C74" s="30"/>
      <c r="D74" s="38"/>
      <c r="E74" s="38"/>
      <c r="F74" s="38"/>
      <c r="G74" s="38"/>
      <c r="H74" s="38"/>
      <c r="I74" s="38"/>
      <c r="J74" s="38"/>
      <c r="K74" s="38"/>
      <c r="L74" s="38"/>
      <c r="M74" s="38"/>
      <c r="N74" s="38"/>
      <c r="O74" s="38"/>
      <c r="P74" s="38"/>
      <c r="Q74" s="38"/>
      <c r="R74" s="38"/>
      <c r="S74" s="38"/>
      <c r="T74" s="38"/>
      <c r="U74" s="38"/>
      <c r="V74" s="38"/>
      <c r="W74" s="38"/>
      <c r="X74" s="37"/>
      <c r="Y74" s="38"/>
      <c r="Z74" s="38"/>
      <c r="AA74" s="38"/>
      <c r="AB74" s="38"/>
      <c r="AC74" s="38"/>
      <c r="AD74" s="37"/>
      <c r="AE74" s="38"/>
      <c r="AF74" s="38"/>
      <c r="AG74" s="38"/>
      <c r="AH74" s="38"/>
      <c r="AI74" s="38"/>
      <c r="AJ74" s="37"/>
      <c r="AK74" s="38"/>
      <c r="AL74" s="38"/>
      <c r="AM74" s="38"/>
      <c r="AN74" s="38"/>
      <c r="AO74" s="38"/>
    </row>
    <row r="75" spans="2:41" x14ac:dyDescent="0.25">
      <c r="B75" s="18" t="s">
        <v>91</v>
      </c>
      <c r="C75" s="29">
        <v>728</v>
      </c>
      <c r="D75" s="39">
        <v>736</v>
      </c>
      <c r="E75" s="39">
        <v>736</v>
      </c>
      <c r="F75" s="39">
        <v>728</v>
      </c>
      <c r="G75" s="39">
        <v>720</v>
      </c>
      <c r="H75" s="39">
        <v>736</v>
      </c>
      <c r="I75" s="39">
        <v>736</v>
      </c>
      <c r="J75" s="39">
        <v>728</v>
      </c>
      <c r="K75" s="39">
        <v>720</v>
      </c>
      <c r="L75" s="39">
        <v>736</v>
      </c>
      <c r="M75" s="39">
        <v>736</v>
      </c>
      <c r="N75" s="39">
        <v>673</v>
      </c>
      <c r="O75" s="39">
        <v>535</v>
      </c>
      <c r="P75" s="39">
        <v>447</v>
      </c>
      <c r="Q75" s="39">
        <v>333</v>
      </c>
      <c r="R75" s="39">
        <v>273</v>
      </c>
      <c r="S75" s="39">
        <v>273</v>
      </c>
      <c r="T75" s="39">
        <v>276</v>
      </c>
      <c r="U75" s="39">
        <v>165</v>
      </c>
      <c r="V75" s="39">
        <v>91</v>
      </c>
      <c r="W75" s="39">
        <v>80</v>
      </c>
      <c r="X75" s="36"/>
      <c r="Y75" s="39">
        <v>1448</v>
      </c>
      <c r="Z75" s="39">
        <v>1448</v>
      </c>
      <c r="AA75" s="39">
        <v>1208</v>
      </c>
      <c r="AB75" s="39">
        <v>546</v>
      </c>
      <c r="AC75" s="39">
        <v>171</v>
      </c>
      <c r="AD75" s="36"/>
      <c r="AE75" s="39">
        <v>2920</v>
      </c>
      <c r="AF75" s="39">
        <v>2920</v>
      </c>
      <c r="AG75" s="39">
        <v>2680</v>
      </c>
      <c r="AH75" s="39">
        <v>1326</v>
      </c>
      <c r="AI75" s="39">
        <v>612</v>
      </c>
      <c r="AJ75" s="36"/>
      <c r="AK75" s="39">
        <v>2184</v>
      </c>
      <c r="AL75" s="39">
        <v>2184</v>
      </c>
      <c r="AM75" s="39">
        <v>1944</v>
      </c>
      <c r="AN75" s="39">
        <v>879</v>
      </c>
      <c r="AO75" s="39">
        <v>336</v>
      </c>
    </row>
    <row r="76" spans="2:41" x14ac:dyDescent="0.25">
      <c r="B76" s="5" t="s">
        <v>92</v>
      </c>
      <c r="C76" s="42">
        <v>9556</v>
      </c>
      <c r="D76" s="46">
        <v>9034</v>
      </c>
      <c r="E76" s="46">
        <v>9959</v>
      </c>
      <c r="F76" s="46">
        <v>10189</v>
      </c>
      <c r="G76" s="46">
        <v>8648</v>
      </c>
      <c r="H76" s="46">
        <v>9395.3804347826099</v>
      </c>
      <c r="I76" s="46">
        <v>9061.141304347826</v>
      </c>
      <c r="J76" s="46">
        <v>9126.3736263736264</v>
      </c>
      <c r="K76" s="46">
        <v>7746</v>
      </c>
      <c r="L76" s="46">
        <v>8862.4130434782619</v>
      </c>
      <c r="M76" s="46">
        <v>8256.79347826087</v>
      </c>
      <c r="N76" s="46">
        <v>8011.4011887072811</v>
      </c>
      <c r="O76" s="46">
        <v>8053.336448598131</v>
      </c>
      <c r="P76" s="46">
        <v>9526.9642058165555</v>
      </c>
      <c r="Q76" s="46">
        <v>8330.330330330331</v>
      </c>
      <c r="R76" s="46">
        <v>9360.6373626373625</v>
      </c>
      <c r="S76" s="46">
        <v>9197.802197802197</v>
      </c>
      <c r="T76" s="46">
        <v>10835.95652173913</v>
      </c>
      <c r="U76" s="46">
        <v>9126.2727272727261</v>
      </c>
      <c r="V76" s="46">
        <v>14939.065934065935</v>
      </c>
      <c r="W76" s="46">
        <v>8774</v>
      </c>
      <c r="X76" s="36"/>
      <c r="Y76" s="46">
        <v>9423</v>
      </c>
      <c r="Z76" s="46">
        <v>8438.53591160221</v>
      </c>
      <c r="AA76" s="46">
        <v>8029.8013245033108</v>
      </c>
      <c r="AB76" s="46">
        <v>9280.2197802197807</v>
      </c>
      <c r="AC76" s="46">
        <v>12054.631578947368</v>
      </c>
      <c r="AD76" s="36"/>
      <c r="AE76" s="46">
        <v>9458</v>
      </c>
      <c r="AF76" s="46">
        <v>8786.9863013698632</v>
      </c>
      <c r="AG76" s="46">
        <v>8321.2686567164183</v>
      </c>
      <c r="AH76" s="46">
        <v>9125.4343891402714</v>
      </c>
      <c r="AI76" s="46">
        <v>10750.633986928106</v>
      </c>
      <c r="AJ76" s="36"/>
      <c r="AK76" s="46">
        <v>9606</v>
      </c>
      <c r="AL76" s="46">
        <v>8582.8754578754579</v>
      </c>
      <c r="AM76" s="46">
        <v>8116.7695473251024</v>
      </c>
      <c r="AN76" s="46">
        <v>8920.3640500568818</v>
      </c>
      <c r="AO76" s="46">
        <v>10705.357142857143</v>
      </c>
    </row>
    <row r="77" spans="2:41" x14ac:dyDescent="0.25">
      <c r="C77" s="62"/>
      <c r="D77" s="62"/>
      <c r="E77" s="62"/>
      <c r="F77" s="62"/>
      <c r="G77" s="62"/>
      <c r="H77" s="62"/>
      <c r="I77" s="62"/>
      <c r="J77" s="62"/>
      <c r="K77" s="62"/>
      <c r="L77" s="62"/>
      <c r="M77" s="62"/>
      <c r="N77" s="62"/>
      <c r="O77" s="62"/>
      <c r="P77" s="62"/>
      <c r="Q77" s="62"/>
      <c r="R77" s="62"/>
      <c r="S77" s="62"/>
      <c r="T77" s="62"/>
      <c r="U77" s="62"/>
      <c r="V77" s="62"/>
      <c r="W77" s="62"/>
      <c r="X77" s="62"/>
      <c r="Y77" s="62"/>
      <c r="Z77" s="62"/>
      <c r="AA77" s="62"/>
    </row>
    <row r="79" spans="2:41" x14ac:dyDescent="0.25">
      <c r="B79" s="1" t="s">
        <v>95</v>
      </c>
    </row>
    <row r="80" spans="2:41" x14ac:dyDescent="0.25">
      <c r="B80" s="24" t="s">
        <v>47</v>
      </c>
      <c r="C80" s="25" t="s">
        <v>119</v>
      </c>
      <c r="D80" s="25" t="s">
        <v>118</v>
      </c>
      <c r="E80" s="25" t="s">
        <v>48</v>
      </c>
      <c r="F80" s="25" t="s">
        <v>49</v>
      </c>
      <c r="G80" s="25" t="s">
        <v>50</v>
      </c>
      <c r="H80" s="25" t="s">
        <v>51</v>
      </c>
      <c r="I80" s="25" t="s">
        <v>52</v>
      </c>
      <c r="J80" s="25" t="s">
        <v>53</v>
      </c>
      <c r="K80" s="25" t="s">
        <v>54</v>
      </c>
      <c r="L80" s="25" t="s">
        <v>55</v>
      </c>
      <c r="M80" s="25" t="s">
        <v>56</v>
      </c>
      <c r="N80" s="25" t="s">
        <v>57</v>
      </c>
      <c r="O80" s="25" t="s">
        <v>58</v>
      </c>
      <c r="P80" s="25" t="s">
        <v>59</v>
      </c>
      <c r="Q80" s="25" t="s">
        <v>60</v>
      </c>
      <c r="R80" s="25" t="s">
        <v>61</v>
      </c>
      <c r="S80" s="25" t="s">
        <v>62</v>
      </c>
      <c r="T80" s="25" t="s">
        <v>63</v>
      </c>
      <c r="U80" s="25" t="s">
        <v>64</v>
      </c>
      <c r="V80" s="25" t="s">
        <v>65</v>
      </c>
      <c r="W80" s="25" t="s">
        <v>66</v>
      </c>
      <c r="Y80" s="25" t="s">
        <v>67</v>
      </c>
      <c r="Z80" s="25" t="s">
        <v>68</v>
      </c>
      <c r="AA80" s="25" t="s">
        <v>69</v>
      </c>
      <c r="AB80" s="25" t="s">
        <v>70</v>
      </c>
      <c r="AC80" s="25" t="s">
        <v>71</v>
      </c>
      <c r="AE80" s="25">
        <v>2023</v>
      </c>
      <c r="AF80" s="25">
        <v>2022</v>
      </c>
      <c r="AG80" s="25">
        <v>2021</v>
      </c>
      <c r="AH80" s="25">
        <v>2020</v>
      </c>
      <c r="AI80" s="25">
        <v>2019</v>
      </c>
      <c r="AK80" s="25" t="s">
        <v>72</v>
      </c>
      <c r="AL80" s="25" t="s">
        <v>73</v>
      </c>
      <c r="AM80" s="25" t="s">
        <v>74</v>
      </c>
      <c r="AN80" s="25" t="s">
        <v>75</v>
      </c>
      <c r="AO80" s="25" t="s">
        <v>76</v>
      </c>
    </row>
    <row r="81" spans="2:41" ht="0.75" customHeight="1" x14ac:dyDescent="0.25">
      <c r="B81" s="3"/>
      <c r="C81" s="3"/>
      <c r="D81" s="3"/>
      <c r="E81" s="3"/>
      <c r="F81" s="3"/>
      <c r="G81" s="3"/>
      <c r="H81" s="3"/>
      <c r="I81" s="3"/>
      <c r="J81" s="3"/>
      <c r="K81" s="3"/>
      <c r="L81" s="3"/>
      <c r="M81" s="3"/>
      <c r="N81" s="3"/>
      <c r="O81" s="3"/>
      <c r="P81" s="3"/>
      <c r="Q81" s="3"/>
      <c r="R81" s="3"/>
      <c r="S81" s="3"/>
      <c r="T81" s="3"/>
      <c r="U81" s="3"/>
      <c r="V81" s="3"/>
      <c r="W81" s="3"/>
      <c r="Y81" s="3"/>
      <c r="Z81" s="3"/>
      <c r="AA81" s="3"/>
      <c r="AB81" s="3"/>
      <c r="AC81" s="3"/>
      <c r="AE81" s="3"/>
      <c r="AF81" s="3"/>
      <c r="AG81" s="3"/>
      <c r="AH81" s="3"/>
      <c r="AI81" s="3"/>
      <c r="AK81" s="3"/>
      <c r="AL81" s="3"/>
      <c r="AM81" s="3"/>
      <c r="AN81" s="3"/>
      <c r="AO81" s="3"/>
    </row>
    <row r="82" spans="2:41" s="4" customFormat="1" ht="12" customHeight="1" x14ac:dyDescent="0.2">
      <c r="B82" s="4" t="s">
        <v>96</v>
      </c>
      <c r="C82" s="27"/>
      <c r="D82" s="26"/>
      <c r="E82" s="26"/>
      <c r="F82" s="26"/>
      <c r="G82" s="26"/>
      <c r="H82" s="26"/>
      <c r="I82" s="26"/>
      <c r="J82" s="26"/>
      <c r="K82" s="26"/>
      <c r="L82" s="26">
        <v>26998</v>
      </c>
      <c r="M82" s="26">
        <v>17640</v>
      </c>
      <c r="N82" s="26">
        <v>14154</v>
      </c>
      <c r="O82" s="26">
        <v>8273</v>
      </c>
      <c r="P82" s="26">
        <v>10323</v>
      </c>
      <c r="Q82" s="26">
        <v>9257</v>
      </c>
      <c r="R82" s="26">
        <v>15720</v>
      </c>
      <c r="S82" s="26">
        <v>12825</v>
      </c>
      <c r="T82" s="26">
        <v>9038</v>
      </c>
      <c r="U82" s="26">
        <v>7764</v>
      </c>
      <c r="V82" s="26">
        <v>4227</v>
      </c>
      <c r="W82" s="26">
        <v>4736</v>
      </c>
      <c r="Y82" s="23"/>
      <c r="Z82" s="23"/>
      <c r="AA82" s="26">
        <v>22426</v>
      </c>
      <c r="AB82" s="26">
        <v>28545</v>
      </c>
      <c r="AC82" s="26">
        <v>8963</v>
      </c>
      <c r="AE82" s="26"/>
      <c r="AF82" s="26"/>
      <c r="AG82" s="26">
        <v>67064</v>
      </c>
      <c r="AH82" s="26">
        <v>48125</v>
      </c>
      <c r="AI82" s="26">
        <v>25763</v>
      </c>
      <c r="AK82" s="26"/>
      <c r="AL82" s="26"/>
      <c r="AM82" s="26">
        <v>40066</v>
      </c>
      <c r="AN82" s="26">
        <v>37802</v>
      </c>
      <c r="AO82" s="26">
        <v>16726</v>
      </c>
    </row>
    <row r="83" spans="2:41" s="17" customFormat="1" ht="12" customHeight="1" x14ac:dyDescent="0.2">
      <c r="B83" s="17" t="s">
        <v>97</v>
      </c>
      <c r="C83" s="28"/>
      <c r="D83" s="22"/>
      <c r="E83" s="22"/>
      <c r="F83" s="22"/>
      <c r="G83" s="22"/>
      <c r="H83" s="22"/>
      <c r="I83" s="22"/>
      <c r="J83" s="22"/>
      <c r="K83" s="22"/>
      <c r="L83" s="22">
        <v>-6360</v>
      </c>
      <c r="M83" s="22">
        <v>0</v>
      </c>
      <c r="N83" s="22">
        <v>0</v>
      </c>
      <c r="O83" s="22">
        <v>0</v>
      </c>
      <c r="P83" s="22">
        <v>0</v>
      </c>
      <c r="Q83" s="22">
        <v>0</v>
      </c>
      <c r="R83" s="22">
        <v>0</v>
      </c>
      <c r="S83" s="22">
        <v>0</v>
      </c>
      <c r="T83" s="22">
        <v>0</v>
      </c>
      <c r="U83" s="22">
        <v>0</v>
      </c>
      <c r="V83" s="22">
        <v>0</v>
      </c>
      <c r="W83" s="22">
        <v>0</v>
      </c>
      <c r="Y83" s="19"/>
      <c r="Z83" s="19"/>
      <c r="AA83" s="22">
        <v>0</v>
      </c>
      <c r="AB83" s="22">
        <v>0</v>
      </c>
      <c r="AC83" s="22">
        <v>0</v>
      </c>
      <c r="AE83" s="22"/>
      <c r="AF83" s="22"/>
      <c r="AG83" s="22">
        <v>-6360</v>
      </c>
      <c r="AH83" s="22">
        <v>0</v>
      </c>
      <c r="AI83" s="22">
        <v>0</v>
      </c>
      <c r="AK83" s="22"/>
      <c r="AL83" s="22"/>
      <c r="AM83" s="22">
        <v>0</v>
      </c>
      <c r="AN83" s="22">
        <v>0</v>
      </c>
      <c r="AO83" s="22">
        <v>0</v>
      </c>
    </row>
    <row r="84" spans="2:41" s="17" customFormat="1" ht="12" customHeight="1" x14ac:dyDescent="0.2">
      <c r="B84" s="17" t="s">
        <v>98</v>
      </c>
      <c r="C84" s="28"/>
      <c r="D84" s="22"/>
      <c r="E84" s="22"/>
      <c r="F84" s="22"/>
      <c r="G84" s="22"/>
      <c r="H84" s="22"/>
      <c r="I84" s="22"/>
      <c r="J84" s="22"/>
      <c r="K84" s="22"/>
      <c r="L84" s="22">
        <v>-1422</v>
      </c>
      <c r="M84" s="22">
        <v>0</v>
      </c>
      <c r="N84" s="22">
        <v>0</v>
      </c>
      <c r="O84" s="22">
        <v>0</v>
      </c>
      <c r="P84" s="22">
        <v>0</v>
      </c>
      <c r="Q84" s="22">
        <v>0</v>
      </c>
      <c r="R84" s="22">
        <v>0</v>
      </c>
      <c r="S84" s="22">
        <v>0</v>
      </c>
      <c r="T84" s="22">
        <v>0</v>
      </c>
      <c r="U84" s="22">
        <v>0</v>
      </c>
      <c r="V84" s="22">
        <v>0</v>
      </c>
      <c r="W84" s="22">
        <v>0</v>
      </c>
      <c r="Y84" s="19"/>
      <c r="Z84" s="19"/>
      <c r="AA84" s="22">
        <v>0</v>
      </c>
      <c r="AB84" s="22">
        <v>0</v>
      </c>
      <c r="AC84" s="22">
        <v>0</v>
      </c>
      <c r="AE84" s="22"/>
      <c r="AF84" s="22"/>
      <c r="AG84" s="22">
        <v>-1422</v>
      </c>
      <c r="AH84" s="22">
        <v>0</v>
      </c>
      <c r="AI84" s="22">
        <v>0</v>
      </c>
      <c r="AK84" s="22"/>
      <c r="AL84" s="22"/>
      <c r="AM84" s="22">
        <v>0</v>
      </c>
      <c r="AN84" s="22">
        <v>0</v>
      </c>
      <c r="AO84" s="22">
        <v>0</v>
      </c>
    </row>
    <row r="85" spans="2:41" s="17" customFormat="1" ht="12" customHeight="1" x14ac:dyDescent="0.2">
      <c r="B85" s="18" t="s">
        <v>89</v>
      </c>
      <c r="C85" s="29"/>
      <c r="D85" s="20"/>
      <c r="E85" s="20"/>
      <c r="F85" s="20"/>
      <c r="G85" s="20"/>
      <c r="H85" s="20"/>
      <c r="I85" s="20"/>
      <c r="J85" s="20"/>
      <c r="K85" s="20"/>
      <c r="L85" s="20">
        <v>250</v>
      </c>
      <c r="M85" s="20">
        <v>219</v>
      </c>
      <c r="N85" s="20">
        <v>1120</v>
      </c>
      <c r="O85" s="20">
        <v>913</v>
      </c>
      <c r="P85" s="20">
        <v>630</v>
      </c>
      <c r="Q85" s="20">
        <v>590</v>
      </c>
      <c r="R85" s="20">
        <v>140</v>
      </c>
      <c r="S85" s="20">
        <v>31</v>
      </c>
      <c r="T85" s="20">
        <v>155</v>
      </c>
      <c r="U85" s="20">
        <v>647</v>
      </c>
      <c r="V85" s="20">
        <v>369</v>
      </c>
      <c r="W85" s="20">
        <v>553</v>
      </c>
      <c r="Y85" s="21"/>
      <c r="Z85" s="21"/>
      <c r="AA85" s="20">
        <v>2033</v>
      </c>
      <c r="AB85" s="20">
        <v>171</v>
      </c>
      <c r="AC85" s="20">
        <v>922</v>
      </c>
      <c r="AE85" s="20"/>
      <c r="AF85" s="20"/>
      <c r="AG85" s="20">
        <v>2500</v>
      </c>
      <c r="AH85" s="20">
        <v>1391</v>
      </c>
      <c r="AI85" s="20">
        <v>1724</v>
      </c>
      <c r="AK85" s="20"/>
      <c r="AL85" s="20"/>
      <c r="AM85" s="20">
        <v>2250</v>
      </c>
      <c r="AN85" s="20">
        <v>761</v>
      </c>
      <c r="AO85" s="20">
        <v>1569</v>
      </c>
    </row>
    <row r="86" spans="2:41" s="17" customFormat="1" ht="12" customHeight="1" x14ac:dyDescent="0.2">
      <c r="B86" s="5" t="s">
        <v>18</v>
      </c>
      <c r="C86" s="10"/>
      <c r="D86" s="35"/>
      <c r="E86" s="35"/>
      <c r="F86" s="35"/>
      <c r="G86" s="35"/>
      <c r="H86" s="8"/>
      <c r="I86" s="8"/>
      <c r="J86" s="8"/>
      <c r="K86" s="8"/>
      <c r="L86" s="8">
        <v>19466</v>
      </c>
      <c r="M86" s="8">
        <v>17859</v>
      </c>
      <c r="N86" s="8">
        <v>15274</v>
      </c>
      <c r="O86" s="8">
        <v>9186</v>
      </c>
      <c r="P86" s="8">
        <v>10953</v>
      </c>
      <c r="Q86" s="8">
        <v>9847</v>
      </c>
      <c r="R86" s="8">
        <v>15860</v>
      </c>
      <c r="S86" s="8">
        <v>12856</v>
      </c>
      <c r="T86" s="8">
        <v>9193</v>
      </c>
      <c r="U86" s="8">
        <v>8411</v>
      </c>
      <c r="V86" s="8">
        <v>4595</v>
      </c>
      <c r="W86" s="8">
        <v>5289</v>
      </c>
      <c r="Y86" s="8"/>
      <c r="Z86" s="8"/>
      <c r="AA86" s="8">
        <v>24460</v>
      </c>
      <c r="AB86" s="8">
        <v>28717</v>
      </c>
      <c r="AC86" s="8">
        <v>9886</v>
      </c>
      <c r="AE86" s="8"/>
      <c r="AF86" s="8"/>
      <c r="AG86" s="8">
        <v>61782</v>
      </c>
      <c r="AH86" s="8">
        <v>49517</v>
      </c>
      <c r="AI86" s="8">
        <v>27487</v>
      </c>
      <c r="AK86" s="8"/>
      <c r="AL86" s="8"/>
      <c r="AM86" s="8">
        <v>42316</v>
      </c>
      <c r="AN86" s="8">
        <v>38563</v>
      </c>
      <c r="AO86" s="8">
        <v>18295</v>
      </c>
    </row>
    <row r="87" spans="2:41" s="17" customFormat="1" ht="12" customHeight="1" x14ac:dyDescent="0.2">
      <c r="H87" s="22"/>
      <c r="I87" s="22"/>
      <c r="J87" s="22"/>
      <c r="K87" s="22"/>
      <c r="L87" s="22"/>
      <c r="M87" s="22"/>
      <c r="N87" s="22"/>
      <c r="O87" s="22"/>
      <c r="P87" s="22"/>
      <c r="Q87" s="22"/>
      <c r="R87" s="22"/>
      <c r="S87" s="22"/>
      <c r="T87" s="22"/>
      <c r="U87" s="22"/>
      <c r="V87" s="22"/>
      <c r="W87" s="22"/>
      <c r="Y87" s="22"/>
      <c r="Z87" s="22"/>
      <c r="AA87" s="22"/>
      <c r="AB87" s="22"/>
      <c r="AC87" s="22"/>
      <c r="AH87" s="22"/>
      <c r="AI87" s="22"/>
      <c r="AK87" s="22"/>
      <c r="AL87" s="22"/>
      <c r="AM87" s="22"/>
      <c r="AN87" s="22"/>
      <c r="AO87" s="22"/>
    </row>
    <row r="88" spans="2:41" s="4" customFormat="1" ht="12" customHeight="1" x14ac:dyDescent="0.2">
      <c r="B88" s="4" t="s">
        <v>99</v>
      </c>
      <c r="C88" s="27"/>
      <c r="D88" s="26"/>
      <c r="E88" s="26"/>
      <c r="F88" s="26"/>
      <c r="G88" s="26"/>
      <c r="H88" s="23"/>
      <c r="I88" s="23"/>
      <c r="J88" s="23"/>
      <c r="K88" s="23"/>
      <c r="L88" s="26">
        <v>19792</v>
      </c>
      <c r="M88" s="26">
        <v>10206</v>
      </c>
      <c r="N88" s="26">
        <v>7122</v>
      </c>
      <c r="O88" s="26">
        <v>1279</v>
      </c>
      <c r="P88" s="26">
        <v>4701</v>
      </c>
      <c r="Q88" s="26">
        <v>4436</v>
      </c>
      <c r="R88" s="26">
        <v>11362</v>
      </c>
      <c r="S88" s="26">
        <v>8472</v>
      </c>
      <c r="T88" s="26">
        <v>4508</v>
      </c>
      <c r="U88" s="26">
        <v>4143</v>
      </c>
      <c r="V88" s="26">
        <v>1085</v>
      </c>
      <c r="W88" s="26">
        <v>1958</v>
      </c>
      <c r="Y88" s="23"/>
      <c r="Z88" s="23"/>
      <c r="AA88" s="26">
        <v>8401</v>
      </c>
      <c r="AB88" s="26">
        <v>19834</v>
      </c>
      <c r="AC88" s="26">
        <v>3043</v>
      </c>
      <c r="AE88" s="26"/>
      <c r="AF88" s="26"/>
      <c r="AG88" s="26">
        <v>38398</v>
      </c>
      <c r="AH88" s="26">
        <v>28971</v>
      </c>
      <c r="AI88" s="26">
        <v>11692</v>
      </c>
      <c r="AK88" s="26"/>
      <c r="AL88" s="26"/>
      <c r="AM88" s="26">
        <v>18606</v>
      </c>
      <c r="AN88" s="26">
        <v>24269</v>
      </c>
      <c r="AO88" s="26">
        <v>7185</v>
      </c>
    </row>
    <row r="89" spans="2:41" s="17" customFormat="1" ht="12" customHeight="1" x14ac:dyDescent="0.2">
      <c r="B89" s="17" t="s">
        <v>97</v>
      </c>
      <c r="C89" s="28"/>
      <c r="D89" s="22"/>
      <c r="E89" s="22"/>
      <c r="F89" s="22"/>
      <c r="G89" s="22"/>
      <c r="H89" s="19"/>
      <c r="I89" s="19"/>
      <c r="J89" s="19"/>
      <c r="K89" s="19"/>
      <c r="L89" s="22">
        <v>-6360</v>
      </c>
      <c r="M89" s="22">
        <v>0</v>
      </c>
      <c r="N89" s="22">
        <v>0</v>
      </c>
      <c r="O89" s="22">
        <v>0</v>
      </c>
      <c r="P89" s="22">
        <v>0</v>
      </c>
      <c r="Q89" s="22">
        <v>0</v>
      </c>
      <c r="R89" s="22">
        <v>0</v>
      </c>
      <c r="S89" s="22">
        <v>0</v>
      </c>
      <c r="T89" s="22">
        <v>0</v>
      </c>
      <c r="U89" s="22">
        <v>0</v>
      </c>
      <c r="V89" s="22">
        <v>0</v>
      </c>
      <c r="W89" s="22">
        <v>0</v>
      </c>
      <c r="Y89" s="19"/>
      <c r="Z89" s="19"/>
      <c r="AA89" s="22">
        <v>0</v>
      </c>
      <c r="AB89" s="22">
        <v>0</v>
      </c>
      <c r="AC89" s="22">
        <v>0</v>
      </c>
      <c r="AE89" s="22"/>
      <c r="AF89" s="22"/>
      <c r="AG89" s="22">
        <v>-6360</v>
      </c>
      <c r="AH89" s="22">
        <v>0</v>
      </c>
      <c r="AI89" s="22">
        <v>0</v>
      </c>
      <c r="AK89" s="22"/>
      <c r="AL89" s="22"/>
      <c r="AM89" s="22">
        <v>0</v>
      </c>
      <c r="AN89" s="22">
        <v>0</v>
      </c>
      <c r="AO89" s="22">
        <v>0</v>
      </c>
    </row>
    <row r="90" spans="2:41" s="17" customFormat="1" ht="12" customHeight="1" x14ac:dyDescent="0.2">
      <c r="B90" s="17" t="s">
        <v>98</v>
      </c>
      <c r="C90" s="28"/>
      <c r="D90" s="22"/>
      <c r="E90" s="22"/>
      <c r="F90" s="22"/>
      <c r="G90" s="22"/>
      <c r="H90" s="19"/>
      <c r="I90" s="19"/>
      <c r="J90" s="19"/>
      <c r="K90" s="19"/>
      <c r="L90" s="22">
        <v>-1422</v>
      </c>
      <c r="M90" s="22">
        <v>0</v>
      </c>
      <c r="N90" s="22">
        <v>0</v>
      </c>
      <c r="O90" s="22">
        <v>0</v>
      </c>
      <c r="P90" s="22">
        <v>0</v>
      </c>
      <c r="Q90" s="22">
        <v>0</v>
      </c>
      <c r="R90" s="22">
        <v>0</v>
      </c>
      <c r="S90" s="22">
        <v>0</v>
      </c>
      <c r="T90" s="22">
        <v>0</v>
      </c>
      <c r="U90" s="22">
        <v>0</v>
      </c>
      <c r="V90" s="22">
        <v>0</v>
      </c>
      <c r="W90" s="22">
        <v>0</v>
      </c>
      <c r="Y90" s="19"/>
      <c r="Z90" s="19"/>
      <c r="AA90" s="22">
        <v>0</v>
      </c>
      <c r="AB90" s="22">
        <v>0</v>
      </c>
      <c r="AC90" s="22">
        <v>0</v>
      </c>
      <c r="AE90" s="22"/>
      <c r="AF90" s="22"/>
      <c r="AG90" s="22">
        <v>-1422</v>
      </c>
      <c r="AH90" s="22">
        <v>0</v>
      </c>
      <c r="AI90" s="22">
        <v>0</v>
      </c>
      <c r="AK90" s="22"/>
      <c r="AL90" s="22"/>
      <c r="AM90" s="22">
        <v>0</v>
      </c>
      <c r="AN90" s="22">
        <v>0</v>
      </c>
      <c r="AO90" s="22">
        <v>0</v>
      </c>
    </row>
    <row r="91" spans="2:41" s="17" customFormat="1" ht="12" customHeight="1" x14ac:dyDescent="0.2">
      <c r="B91" s="18" t="s">
        <v>89</v>
      </c>
      <c r="C91" s="29"/>
      <c r="D91" s="20"/>
      <c r="E91" s="20"/>
      <c r="F91" s="20"/>
      <c r="G91" s="20"/>
      <c r="H91" s="20"/>
      <c r="I91" s="20"/>
      <c r="J91" s="20"/>
      <c r="K91" s="20"/>
      <c r="L91" s="20">
        <v>250</v>
      </c>
      <c r="M91" s="20">
        <v>219</v>
      </c>
      <c r="N91" s="20">
        <v>1120</v>
      </c>
      <c r="O91" s="20">
        <v>913</v>
      </c>
      <c r="P91" s="20">
        <v>630</v>
      </c>
      <c r="Q91" s="20">
        <v>590</v>
      </c>
      <c r="R91" s="20">
        <v>140</v>
      </c>
      <c r="S91" s="20">
        <v>31</v>
      </c>
      <c r="T91" s="20">
        <v>155</v>
      </c>
      <c r="U91" s="20">
        <v>647</v>
      </c>
      <c r="V91" s="20">
        <v>369</v>
      </c>
      <c r="W91" s="20">
        <v>553</v>
      </c>
      <c r="Y91" s="20"/>
      <c r="Z91" s="20"/>
      <c r="AA91" s="20">
        <v>2033</v>
      </c>
      <c r="AB91" s="20">
        <v>171</v>
      </c>
      <c r="AC91" s="20">
        <v>922</v>
      </c>
      <c r="AE91" s="20"/>
      <c r="AF91" s="20"/>
      <c r="AG91" s="20">
        <v>2500</v>
      </c>
      <c r="AH91" s="20">
        <v>1391</v>
      </c>
      <c r="AI91" s="20">
        <v>1724</v>
      </c>
      <c r="AK91" s="20"/>
      <c r="AL91" s="20"/>
      <c r="AM91" s="20">
        <v>2250</v>
      </c>
      <c r="AN91" s="20">
        <v>761</v>
      </c>
      <c r="AO91" s="20">
        <v>1569</v>
      </c>
    </row>
    <row r="92" spans="2:41" s="17" customFormat="1" ht="12" customHeight="1" x14ac:dyDescent="0.2">
      <c r="B92" s="5" t="s">
        <v>21</v>
      </c>
      <c r="C92" s="10"/>
      <c r="D92" s="35"/>
      <c r="E92" s="35"/>
      <c r="F92" s="35"/>
      <c r="G92" s="35"/>
      <c r="H92" s="8"/>
      <c r="I92" s="8"/>
      <c r="J92" s="8"/>
      <c r="K92" s="8"/>
      <c r="L92" s="8">
        <v>12260</v>
      </c>
      <c r="M92" s="8">
        <v>10425</v>
      </c>
      <c r="N92" s="8">
        <v>8242</v>
      </c>
      <c r="O92" s="8">
        <v>2192</v>
      </c>
      <c r="P92" s="8">
        <v>5331</v>
      </c>
      <c r="Q92" s="8">
        <v>5026</v>
      </c>
      <c r="R92" s="8">
        <v>11502</v>
      </c>
      <c r="S92" s="8">
        <v>8503</v>
      </c>
      <c r="T92" s="8">
        <v>4663</v>
      </c>
      <c r="U92" s="8">
        <v>4790</v>
      </c>
      <c r="V92" s="8">
        <v>1453</v>
      </c>
      <c r="W92" s="8">
        <v>2511</v>
      </c>
      <c r="Y92" s="8"/>
      <c r="Z92" s="8"/>
      <c r="AA92" s="8">
        <v>10434</v>
      </c>
      <c r="AB92" s="8">
        <v>20005</v>
      </c>
      <c r="AC92" s="8">
        <v>3966</v>
      </c>
      <c r="AE92" s="8"/>
      <c r="AF92" s="8"/>
      <c r="AG92" s="8">
        <v>33116</v>
      </c>
      <c r="AH92" s="8">
        <v>30362</v>
      </c>
      <c r="AI92" s="8">
        <v>13417</v>
      </c>
      <c r="AK92" s="8"/>
      <c r="AL92" s="8"/>
      <c r="AM92" s="8">
        <v>20856</v>
      </c>
      <c r="AN92" s="8">
        <v>25031</v>
      </c>
      <c r="AO92" s="8">
        <v>8755</v>
      </c>
    </row>
    <row r="95" spans="2:41" x14ac:dyDescent="0.25">
      <c r="B95" s="1" t="s">
        <v>100</v>
      </c>
    </row>
    <row r="96" spans="2:41" x14ac:dyDescent="0.25">
      <c r="B96" s="24" t="s">
        <v>47</v>
      </c>
      <c r="C96" s="25" t="s">
        <v>119</v>
      </c>
      <c r="D96" s="25" t="s">
        <v>118</v>
      </c>
      <c r="E96" s="25" t="s">
        <v>48</v>
      </c>
      <c r="F96" s="25" t="s">
        <v>49</v>
      </c>
      <c r="G96" s="25" t="s">
        <v>50</v>
      </c>
      <c r="H96" s="25" t="s">
        <v>51</v>
      </c>
      <c r="I96" s="25" t="s">
        <v>52</v>
      </c>
      <c r="J96" s="25" t="s">
        <v>53</v>
      </c>
      <c r="K96" s="25" t="s">
        <v>54</v>
      </c>
      <c r="L96" s="25" t="s">
        <v>55</v>
      </c>
      <c r="M96" s="25" t="s">
        <v>56</v>
      </c>
      <c r="N96" s="25" t="s">
        <v>57</v>
      </c>
      <c r="O96" s="25" t="s">
        <v>58</v>
      </c>
      <c r="P96" s="25" t="s">
        <v>59</v>
      </c>
      <c r="Q96" s="25" t="s">
        <v>60</v>
      </c>
      <c r="R96" s="25" t="s">
        <v>61</v>
      </c>
      <c r="S96" s="25" t="s">
        <v>62</v>
      </c>
      <c r="T96" s="25" t="s">
        <v>63</v>
      </c>
      <c r="U96" s="25" t="s">
        <v>64</v>
      </c>
      <c r="V96" s="25" t="s">
        <v>65</v>
      </c>
      <c r="W96" s="25" t="s">
        <v>66</v>
      </c>
      <c r="Y96" s="25" t="s">
        <v>67</v>
      </c>
      <c r="Z96" s="25" t="s">
        <v>68</v>
      </c>
      <c r="AA96" s="25" t="s">
        <v>69</v>
      </c>
      <c r="AB96" s="25" t="s">
        <v>70</v>
      </c>
      <c r="AC96" s="25" t="s">
        <v>71</v>
      </c>
      <c r="AE96" s="25">
        <v>2023</v>
      </c>
      <c r="AF96" s="25">
        <v>2022</v>
      </c>
      <c r="AG96" s="25">
        <v>2021</v>
      </c>
      <c r="AH96" s="25">
        <v>2020</v>
      </c>
      <c r="AI96" s="25">
        <v>2019</v>
      </c>
      <c r="AK96" s="25" t="s">
        <v>72</v>
      </c>
      <c r="AL96" s="25" t="s">
        <v>73</v>
      </c>
      <c r="AM96" s="25" t="s">
        <v>74</v>
      </c>
      <c r="AN96" s="25" t="s">
        <v>75</v>
      </c>
      <c r="AO96" s="25" t="s">
        <v>76</v>
      </c>
    </row>
    <row r="97" spans="2:41" ht="0.75" customHeight="1" x14ac:dyDescent="0.25">
      <c r="B97" s="3"/>
      <c r="C97" s="3"/>
      <c r="D97" s="3"/>
      <c r="E97" s="3"/>
      <c r="F97" s="3"/>
      <c r="G97" s="3"/>
      <c r="H97" s="3"/>
      <c r="I97" s="3"/>
      <c r="J97" s="3"/>
      <c r="K97" s="3"/>
      <c r="L97" s="3"/>
      <c r="M97" s="3"/>
      <c r="N97" s="3"/>
      <c r="O97" s="3"/>
      <c r="P97" s="3"/>
      <c r="Q97" s="3"/>
      <c r="R97" s="3"/>
      <c r="S97" s="3"/>
      <c r="T97" s="3"/>
      <c r="U97" s="3"/>
      <c r="V97" s="3"/>
      <c r="W97" s="3"/>
      <c r="Y97" s="3"/>
      <c r="Z97" s="3"/>
      <c r="AA97" s="3"/>
      <c r="AB97" s="3"/>
      <c r="AC97" s="3"/>
      <c r="AE97" s="3"/>
      <c r="AF97" s="3"/>
      <c r="AG97" s="3"/>
      <c r="AH97" s="3"/>
      <c r="AI97" s="3"/>
      <c r="AK97" s="3"/>
      <c r="AL97" s="3"/>
      <c r="AM97" s="3"/>
      <c r="AN97" s="3"/>
      <c r="AO97" s="3"/>
    </row>
    <row r="98" spans="2:41" s="17" customFormat="1" ht="12" customHeight="1" x14ac:dyDescent="0.2">
      <c r="B98" s="17" t="s">
        <v>101</v>
      </c>
      <c r="C98" s="30">
        <v>141760</v>
      </c>
      <c r="D98" s="38">
        <v>154835</v>
      </c>
      <c r="E98" s="38">
        <v>160979</v>
      </c>
      <c r="F98" s="38">
        <v>167129</v>
      </c>
      <c r="G98" s="38">
        <v>152817</v>
      </c>
      <c r="H98" s="38">
        <v>156534</v>
      </c>
      <c r="I98" s="38">
        <v>231236</v>
      </c>
      <c r="J98" s="38">
        <v>236981</v>
      </c>
      <c r="K98" s="38">
        <v>244082</v>
      </c>
      <c r="L98" s="38">
        <v>249993</v>
      </c>
      <c r="M98" s="38">
        <v>214770</v>
      </c>
      <c r="N98" s="38">
        <v>218669</v>
      </c>
      <c r="O98" s="38">
        <v>189542</v>
      </c>
      <c r="P98" s="38">
        <v>206813</v>
      </c>
      <c r="Q98" s="38">
        <v>156452</v>
      </c>
      <c r="R98" s="38">
        <v>160738</v>
      </c>
      <c r="S98" s="38">
        <v>165033</v>
      </c>
      <c r="T98" s="38">
        <v>169304</v>
      </c>
      <c r="U98" s="38">
        <v>173061</v>
      </c>
      <c r="V98" s="38">
        <v>147471</v>
      </c>
      <c r="W98" s="38">
        <v>121892</v>
      </c>
      <c r="Y98" s="38">
        <v>167129</v>
      </c>
      <c r="Z98" s="38">
        <v>236981</v>
      </c>
      <c r="AA98" s="38">
        <v>218669</v>
      </c>
      <c r="AB98" s="38">
        <v>160738</v>
      </c>
      <c r="AC98" s="38">
        <v>147471</v>
      </c>
      <c r="AE98" s="38">
        <v>154835</v>
      </c>
      <c r="AF98" s="38">
        <v>156534</v>
      </c>
      <c r="AG98" s="38">
        <v>249993</v>
      </c>
      <c r="AH98" s="38">
        <v>206813</v>
      </c>
      <c r="AI98" s="38">
        <v>169304</v>
      </c>
      <c r="AK98" s="38">
        <v>160979</v>
      </c>
      <c r="AL98" s="38">
        <v>231236</v>
      </c>
      <c r="AM98" s="38">
        <v>214770</v>
      </c>
      <c r="AN98" s="38">
        <v>156452</v>
      </c>
      <c r="AO98" s="38">
        <v>173061</v>
      </c>
    </row>
    <row r="99" spans="2:41" s="17" customFormat="1" ht="12" customHeight="1" x14ac:dyDescent="0.2">
      <c r="B99" s="17" t="s">
        <v>102</v>
      </c>
      <c r="C99" s="30">
        <v>45766</v>
      </c>
      <c r="D99" s="38">
        <v>66897</v>
      </c>
      <c r="E99" s="38">
        <v>63905</v>
      </c>
      <c r="F99" s="38">
        <v>64224</v>
      </c>
      <c r="G99" s="38">
        <v>66379</v>
      </c>
      <c r="H99" s="38">
        <v>69975</v>
      </c>
      <c r="I99" s="38">
        <v>63975</v>
      </c>
      <c r="J99" s="38">
        <v>69990</v>
      </c>
      <c r="K99" s="38">
        <v>80094</v>
      </c>
      <c r="L99" s="38">
        <v>78205</v>
      </c>
      <c r="M99" s="38">
        <v>79635</v>
      </c>
      <c r="N99" s="38">
        <v>80774</v>
      </c>
      <c r="O99" s="38">
        <v>80399</v>
      </c>
      <c r="P99" s="38">
        <v>80649</v>
      </c>
      <c r="Q99" s="38">
        <v>72388</v>
      </c>
      <c r="R99" s="38">
        <v>50877</v>
      </c>
      <c r="S99" s="38">
        <v>59552</v>
      </c>
      <c r="T99" s="38">
        <v>33836</v>
      </c>
      <c r="U99" s="38">
        <v>32779</v>
      </c>
      <c r="V99" s="38">
        <v>34994</v>
      </c>
      <c r="W99" s="38">
        <v>34484</v>
      </c>
      <c r="Y99" s="38">
        <v>64224</v>
      </c>
      <c r="Z99" s="38">
        <v>69990</v>
      </c>
      <c r="AA99" s="38">
        <v>80774</v>
      </c>
      <c r="AB99" s="38">
        <v>50877</v>
      </c>
      <c r="AC99" s="38">
        <v>34994</v>
      </c>
      <c r="AE99" s="38">
        <v>66897</v>
      </c>
      <c r="AF99" s="38">
        <v>69975</v>
      </c>
      <c r="AG99" s="38">
        <v>78205</v>
      </c>
      <c r="AH99" s="38">
        <v>80649</v>
      </c>
      <c r="AI99" s="38">
        <v>33836</v>
      </c>
      <c r="AK99" s="38">
        <v>63905</v>
      </c>
      <c r="AL99" s="38">
        <v>63975</v>
      </c>
      <c r="AM99" s="38">
        <v>79635</v>
      </c>
      <c r="AN99" s="38">
        <v>72388</v>
      </c>
      <c r="AO99" s="38">
        <v>32779</v>
      </c>
    </row>
    <row r="100" spans="2:41" s="17" customFormat="1" ht="12" customHeight="1" x14ac:dyDescent="0.2">
      <c r="B100" s="17" t="s">
        <v>103</v>
      </c>
      <c r="C100" s="30">
        <v>25199</v>
      </c>
      <c r="D100" s="38">
        <v>25199</v>
      </c>
      <c r="E100" s="38">
        <v>25199</v>
      </c>
      <c r="F100" s="38">
        <v>25199</v>
      </c>
      <c r="G100" s="38">
        <v>91177</v>
      </c>
      <c r="H100" s="47">
        <v>92769</v>
      </c>
      <c r="I100" s="47">
        <v>23936</v>
      </c>
      <c r="J100" s="47">
        <v>23936</v>
      </c>
      <c r="K100" s="47">
        <v>23936</v>
      </c>
      <c r="L100" s="47">
        <v>23936</v>
      </c>
      <c r="M100" s="47">
        <v>85507</v>
      </c>
      <c r="N100" s="47">
        <v>87512</v>
      </c>
      <c r="O100" s="47">
        <v>88965</v>
      </c>
      <c r="P100" s="47">
        <v>22473</v>
      </c>
      <c r="Q100" s="47">
        <v>17367</v>
      </c>
      <c r="R100" s="47">
        <v>17367</v>
      </c>
      <c r="S100" s="47">
        <v>17367</v>
      </c>
      <c r="T100" s="47">
        <v>17367</v>
      </c>
      <c r="U100" s="47">
        <v>16936</v>
      </c>
      <c r="V100" s="47">
        <v>15902</v>
      </c>
      <c r="W100" s="47">
        <v>13920</v>
      </c>
      <c r="Y100" s="47">
        <v>25199</v>
      </c>
      <c r="Z100" s="47">
        <v>23936</v>
      </c>
      <c r="AA100" s="47">
        <v>87512</v>
      </c>
      <c r="AB100" s="47">
        <v>17367</v>
      </c>
      <c r="AC100" s="47">
        <v>15902</v>
      </c>
      <c r="AE100" s="38">
        <v>25199</v>
      </c>
      <c r="AF100" s="38">
        <v>92769</v>
      </c>
      <c r="AG100" s="38">
        <v>23936</v>
      </c>
      <c r="AH100" s="38">
        <v>22473</v>
      </c>
      <c r="AI100" s="38">
        <v>17367</v>
      </c>
      <c r="AK100" s="47">
        <v>25199</v>
      </c>
      <c r="AL100" s="47">
        <v>23936</v>
      </c>
      <c r="AM100" s="47">
        <v>85507</v>
      </c>
      <c r="AN100" s="47">
        <v>17367</v>
      </c>
      <c r="AO100" s="47">
        <v>16936</v>
      </c>
    </row>
    <row r="101" spans="2:41" s="17" customFormat="1" ht="12" customHeight="1" x14ac:dyDescent="0.2">
      <c r="B101" s="17" t="s">
        <v>120</v>
      </c>
      <c r="C101" s="30">
        <v>17655</v>
      </c>
      <c r="D101" s="38">
        <v>0</v>
      </c>
      <c r="E101" s="38">
        <v>0</v>
      </c>
      <c r="F101" s="38">
        <v>0</v>
      </c>
      <c r="G101" s="38">
        <v>0</v>
      </c>
      <c r="H101" s="47">
        <v>0</v>
      </c>
      <c r="I101" s="47">
        <v>0</v>
      </c>
      <c r="J101" s="47">
        <v>0</v>
      </c>
      <c r="K101" s="47">
        <v>0</v>
      </c>
      <c r="L101" s="47"/>
      <c r="M101" s="47"/>
      <c r="N101" s="47"/>
      <c r="O101" s="47"/>
      <c r="P101" s="47"/>
      <c r="Q101" s="47"/>
      <c r="R101" s="47"/>
      <c r="S101" s="47"/>
      <c r="T101" s="47"/>
      <c r="U101" s="47"/>
      <c r="V101" s="47"/>
      <c r="W101" s="47"/>
      <c r="Y101" s="47">
        <v>0</v>
      </c>
      <c r="Z101" s="47">
        <v>0</v>
      </c>
      <c r="AA101" s="47">
        <v>0</v>
      </c>
      <c r="AB101" s="47">
        <v>0</v>
      </c>
      <c r="AC101" s="47">
        <v>0</v>
      </c>
      <c r="AE101" s="38">
        <v>0</v>
      </c>
      <c r="AF101" s="38">
        <v>0</v>
      </c>
      <c r="AG101" s="38">
        <v>0</v>
      </c>
      <c r="AH101" s="38">
        <v>0</v>
      </c>
      <c r="AI101" s="38">
        <v>0</v>
      </c>
      <c r="AK101" s="47">
        <v>0</v>
      </c>
      <c r="AL101" s="47">
        <v>0</v>
      </c>
      <c r="AM101" s="47">
        <v>0</v>
      </c>
      <c r="AN101" s="47">
        <v>0</v>
      </c>
      <c r="AO101" s="47">
        <v>0</v>
      </c>
    </row>
    <row r="102" spans="2:41" s="17" customFormat="1" ht="12" customHeight="1" x14ac:dyDescent="0.2">
      <c r="B102" s="18" t="s">
        <v>104</v>
      </c>
      <c r="C102" s="31">
        <v>0</v>
      </c>
      <c r="D102" s="39">
        <v>0</v>
      </c>
      <c r="E102" s="39">
        <v>0</v>
      </c>
      <c r="F102" s="39">
        <v>924</v>
      </c>
      <c r="G102" s="39">
        <v>1423</v>
      </c>
      <c r="H102" s="39">
        <v>233</v>
      </c>
      <c r="I102" s="39">
        <v>0</v>
      </c>
      <c r="J102" s="39">
        <v>830</v>
      </c>
      <c r="K102" s="39">
        <v>0</v>
      </c>
      <c r="L102" s="39">
        <v>2409</v>
      </c>
      <c r="M102" s="39">
        <v>15180</v>
      </c>
      <c r="N102" s="39">
        <v>7493</v>
      </c>
      <c r="O102" s="39">
        <v>0</v>
      </c>
      <c r="P102" s="39">
        <v>0</v>
      </c>
      <c r="Q102" s="39">
        <v>14932</v>
      </c>
      <c r="R102" s="39">
        <v>14629</v>
      </c>
      <c r="S102" s="39">
        <v>5939</v>
      </c>
      <c r="T102" s="39">
        <v>1835</v>
      </c>
      <c r="U102" s="39">
        <v>2676</v>
      </c>
      <c r="V102" s="39">
        <v>7851</v>
      </c>
      <c r="W102" s="39">
        <v>3005</v>
      </c>
      <c r="Y102" s="39">
        <v>924</v>
      </c>
      <c r="Z102" s="39">
        <v>830</v>
      </c>
      <c r="AA102" s="39">
        <v>7493</v>
      </c>
      <c r="AB102" s="39">
        <v>14629</v>
      </c>
      <c r="AC102" s="39">
        <v>7851</v>
      </c>
      <c r="AE102" s="39">
        <v>0</v>
      </c>
      <c r="AF102" s="39">
        <v>233</v>
      </c>
      <c r="AG102" s="39">
        <v>2409</v>
      </c>
      <c r="AH102" s="39">
        <v>0</v>
      </c>
      <c r="AI102" s="39">
        <v>1835</v>
      </c>
      <c r="AK102" s="39">
        <v>0</v>
      </c>
      <c r="AL102" s="39">
        <v>0</v>
      </c>
      <c r="AM102" s="39">
        <v>15180</v>
      </c>
      <c r="AN102" s="39">
        <v>14932</v>
      </c>
      <c r="AO102" s="39">
        <v>2676</v>
      </c>
    </row>
    <row r="103" spans="2:41" s="17" customFormat="1" ht="12" customHeight="1" x14ac:dyDescent="0.2">
      <c r="B103" s="5" t="s">
        <v>100</v>
      </c>
      <c r="C103" s="6">
        <f>SUM(C98:C102)</f>
        <v>230380</v>
      </c>
      <c r="D103" s="48">
        <v>246931</v>
      </c>
      <c r="E103" s="48">
        <f>SUM(E98:E102)</f>
        <v>250083</v>
      </c>
      <c r="F103" s="48">
        <v>257476</v>
      </c>
      <c r="G103" s="48">
        <v>311796</v>
      </c>
      <c r="H103" s="48">
        <v>319511</v>
      </c>
      <c r="I103" s="48">
        <v>319147</v>
      </c>
      <c r="J103" s="48">
        <v>331736</v>
      </c>
      <c r="K103" s="48">
        <v>348111</v>
      </c>
      <c r="L103" s="48">
        <v>354543</v>
      </c>
      <c r="M103" s="48">
        <v>395092</v>
      </c>
      <c r="N103" s="48">
        <v>394448</v>
      </c>
      <c r="O103" s="48">
        <v>358906</v>
      </c>
      <c r="P103" s="48">
        <v>309934</v>
      </c>
      <c r="Q103" s="48">
        <v>261139</v>
      </c>
      <c r="R103" s="48">
        <v>243611</v>
      </c>
      <c r="S103" s="48">
        <v>247891</v>
      </c>
      <c r="T103" s="48">
        <v>222341</v>
      </c>
      <c r="U103" s="48">
        <v>225452</v>
      </c>
      <c r="V103" s="48">
        <v>206218</v>
      </c>
      <c r="W103" s="48">
        <v>173301</v>
      </c>
      <c r="Y103" s="48">
        <v>257476</v>
      </c>
      <c r="Z103" s="48">
        <v>331736</v>
      </c>
      <c r="AA103" s="48">
        <v>394448</v>
      </c>
      <c r="AB103" s="48">
        <v>243611</v>
      </c>
      <c r="AC103" s="48">
        <v>206218</v>
      </c>
      <c r="AE103" s="46">
        <v>246931</v>
      </c>
      <c r="AF103" s="46">
        <v>319511</v>
      </c>
      <c r="AG103" s="46">
        <v>354543</v>
      </c>
      <c r="AH103" s="46">
        <v>309934</v>
      </c>
      <c r="AI103" s="46">
        <v>222341</v>
      </c>
      <c r="AK103" s="48">
        <v>250083</v>
      </c>
      <c r="AL103" s="48">
        <v>319147</v>
      </c>
      <c r="AM103" s="48">
        <v>395092</v>
      </c>
      <c r="AN103" s="48">
        <v>261139</v>
      </c>
      <c r="AO103" s="48">
        <v>225452</v>
      </c>
    </row>
    <row r="104" spans="2:41" x14ac:dyDescent="0.25">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row>
    <row r="106" spans="2:41" x14ac:dyDescent="0.25">
      <c r="B106" s="1" t="s">
        <v>30</v>
      </c>
    </row>
    <row r="107" spans="2:41" x14ac:dyDescent="0.25">
      <c r="B107" s="24" t="s">
        <v>47</v>
      </c>
      <c r="C107" s="25" t="s">
        <v>119</v>
      </c>
      <c r="D107" s="25" t="s">
        <v>118</v>
      </c>
      <c r="E107" s="25" t="s">
        <v>48</v>
      </c>
      <c r="F107" s="25" t="s">
        <v>49</v>
      </c>
      <c r="G107" s="25" t="s">
        <v>50</v>
      </c>
      <c r="H107" s="25" t="s">
        <v>51</v>
      </c>
      <c r="I107" s="25" t="s">
        <v>52</v>
      </c>
      <c r="J107" s="25" t="s">
        <v>53</v>
      </c>
      <c r="K107" s="25" t="s">
        <v>54</v>
      </c>
      <c r="L107" s="25" t="s">
        <v>55</v>
      </c>
      <c r="M107" s="25" t="s">
        <v>56</v>
      </c>
      <c r="N107" s="25" t="s">
        <v>57</v>
      </c>
      <c r="O107" s="25" t="s">
        <v>58</v>
      </c>
      <c r="P107" s="25" t="s">
        <v>59</v>
      </c>
      <c r="Q107" s="25" t="s">
        <v>60</v>
      </c>
      <c r="R107" s="25" t="s">
        <v>61</v>
      </c>
      <c r="S107" s="25" t="s">
        <v>62</v>
      </c>
      <c r="T107" s="25" t="s">
        <v>63</v>
      </c>
      <c r="U107" s="25" t="s">
        <v>64</v>
      </c>
      <c r="V107" s="25" t="s">
        <v>65</v>
      </c>
      <c r="W107" s="25" t="s">
        <v>66</v>
      </c>
      <c r="Y107" s="25" t="s">
        <v>67</v>
      </c>
      <c r="Z107" s="25" t="s">
        <v>68</v>
      </c>
      <c r="AA107" s="25" t="s">
        <v>69</v>
      </c>
      <c r="AB107" s="25" t="s">
        <v>70</v>
      </c>
      <c r="AC107" s="25" t="s">
        <v>71</v>
      </c>
      <c r="AE107" s="25">
        <v>2023</v>
      </c>
      <c r="AF107" s="25">
        <v>2022</v>
      </c>
      <c r="AG107" s="25">
        <v>2021</v>
      </c>
      <c r="AH107" s="25">
        <v>2020</v>
      </c>
      <c r="AI107" s="25">
        <v>2019</v>
      </c>
      <c r="AK107" s="25" t="s">
        <v>72</v>
      </c>
      <c r="AL107" s="25" t="s">
        <v>73</v>
      </c>
      <c r="AM107" s="25" t="s">
        <v>74</v>
      </c>
      <c r="AN107" s="25" t="s">
        <v>75</v>
      </c>
      <c r="AO107" s="25" t="s">
        <v>76</v>
      </c>
    </row>
    <row r="108" spans="2:41" ht="0.75" customHeight="1" x14ac:dyDescent="0.25">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E108" s="3"/>
      <c r="AF108" s="3"/>
      <c r="AG108" s="3"/>
      <c r="AH108" s="3"/>
      <c r="AI108" s="3"/>
      <c r="AK108" s="3"/>
      <c r="AL108" s="3"/>
      <c r="AM108" s="3"/>
      <c r="AN108" s="3"/>
      <c r="AO108" s="3"/>
    </row>
    <row r="109" spans="2:41" s="17" customFormat="1" ht="12" customHeight="1" x14ac:dyDescent="0.25">
      <c r="B109" s="17" t="s">
        <v>100</v>
      </c>
      <c r="C109" s="30">
        <f>C103</f>
        <v>230380</v>
      </c>
      <c r="D109" s="38">
        <v>246931</v>
      </c>
      <c r="E109" s="38">
        <f>E103</f>
        <v>250083</v>
      </c>
      <c r="F109" s="38">
        <v>257476</v>
      </c>
      <c r="G109" s="38">
        <v>311796</v>
      </c>
      <c r="H109" s="38">
        <v>319511</v>
      </c>
      <c r="I109" s="38">
        <v>319147</v>
      </c>
      <c r="J109" s="38">
        <v>331736</v>
      </c>
      <c r="K109" s="38">
        <v>348111</v>
      </c>
      <c r="L109" s="38">
        <v>354543</v>
      </c>
      <c r="M109" s="38">
        <v>395092</v>
      </c>
      <c r="N109" s="38">
        <v>394448</v>
      </c>
      <c r="O109" s="38">
        <v>358906</v>
      </c>
      <c r="P109" s="38">
        <v>309934</v>
      </c>
      <c r="Q109" s="38">
        <v>261139</v>
      </c>
      <c r="R109" s="38">
        <v>243611</v>
      </c>
      <c r="S109" s="38">
        <v>247891</v>
      </c>
      <c r="T109" s="38">
        <v>222341</v>
      </c>
      <c r="U109" s="38">
        <v>225452</v>
      </c>
      <c r="V109" s="38">
        <v>206218</v>
      </c>
      <c r="W109" s="38">
        <v>173301</v>
      </c>
      <c r="Y109" s="38">
        <v>257476</v>
      </c>
      <c r="Z109" s="38">
        <v>331736</v>
      </c>
      <c r="AA109" s="38">
        <v>394448</v>
      </c>
      <c r="AB109" s="38">
        <v>243611</v>
      </c>
      <c r="AC109" s="38">
        <v>206218</v>
      </c>
      <c r="AE109" s="38">
        <v>246931</v>
      </c>
      <c r="AF109" s="38">
        <v>319511</v>
      </c>
      <c r="AG109" s="38">
        <v>354543</v>
      </c>
      <c r="AH109" s="38">
        <v>309934</v>
      </c>
      <c r="AI109" s="38">
        <v>222341</v>
      </c>
      <c r="AJ109"/>
      <c r="AK109" s="38">
        <v>250083</v>
      </c>
      <c r="AL109" s="38">
        <v>319147</v>
      </c>
      <c r="AM109" s="38">
        <v>395092</v>
      </c>
      <c r="AN109" s="38">
        <v>261139</v>
      </c>
      <c r="AO109" s="38">
        <v>225452</v>
      </c>
    </row>
    <row r="110" spans="2:41" s="17" customFormat="1" ht="12" customHeight="1" x14ac:dyDescent="0.2">
      <c r="B110" s="18" t="s">
        <v>105</v>
      </c>
      <c r="C110" s="31">
        <v>60044</v>
      </c>
      <c r="D110" s="39">
        <v>68071</v>
      </c>
      <c r="E110" s="39">
        <v>64194</v>
      </c>
      <c r="F110" s="39">
        <v>83781</v>
      </c>
      <c r="G110" s="39">
        <v>79335</v>
      </c>
      <c r="H110" s="39">
        <v>64918</v>
      </c>
      <c r="I110" s="39">
        <v>63307</v>
      </c>
      <c r="J110" s="39">
        <v>67189</v>
      </c>
      <c r="K110" s="39">
        <v>56577</v>
      </c>
      <c r="L110" s="39">
        <v>53937</v>
      </c>
      <c r="M110" s="39">
        <v>35932</v>
      </c>
      <c r="N110" s="39">
        <v>30847</v>
      </c>
      <c r="O110" s="39">
        <v>36099</v>
      </c>
      <c r="P110" s="39">
        <v>65685</v>
      </c>
      <c r="Q110" s="39">
        <v>57699</v>
      </c>
      <c r="R110" s="39">
        <v>72232</v>
      </c>
      <c r="S110" s="39">
        <v>77873</v>
      </c>
      <c r="T110" s="39">
        <v>57089</v>
      </c>
      <c r="U110" s="39">
        <v>67481</v>
      </c>
      <c r="V110" s="39">
        <v>127996</v>
      </c>
      <c r="W110" s="39">
        <v>71665</v>
      </c>
      <c r="Y110" s="39">
        <v>83781</v>
      </c>
      <c r="Z110" s="39">
        <v>67189</v>
      </c>
      <c r="AA110" s="39">
        <v>30847</v>
      </c>
      <c r="AB110" s="39">
        <v>72232</v>
      </c>
      <c r="AC110" s="39">
        <v>127996</v>
      </c>
      <c r="AE110" s="39">
        <v>68071</v>
      </c>
      <c r="AF110" s="39">
        <v>64918</v>
      </c>
      <c r="AG110" s="39">
        <v>53937</v>
      </c>
      <c r="AH110" s="39">
        <v>65685</v>
      </c>
      <c r="AI110" s="39">
        <v>57089</v>
      </c>
      <c r="AK110" s="39">
        <v>64194</v>
      </c>
      <c r="AL110" s="39">
        <v>63307</v>
      </c>
      <c r="AM110" s="39">
        <v>35932</v>
      </c>
      <c r="AN110" s="39">
        <v>57699</v>
      </c>
      <c r="AO110" s="39">
        <v>67481</v>
      </c>
    </row>
    <row r="111" spans="2:41" s="17" customFormat="1" ht="12" customHeight="1" x14ac:dyDescent="0.2">
      <c r="B111" s="5" t="s">
        <v>106</v>
      </c>
      <c r="C111" s="6">
        <f>C109-C110</f>
        <v>170336</v>
      </c>
      <c r="D111" s="48">
        <v>178860</v>
      </c>
      <c r="E111" s="48">
        <f>E109-E110</f>
        <v>185889</v>
      </c>
      <c r="F111" s="48">
        <v>173695</v>
      </c>
      <c r="G111" s="48">
        <v>232461</v>
      </c>
      <c r="H111" s="48">
        <v>254593</v>
      </c>
      <c r="I111" s="48">
        <v>255840</v>
      </c>
      <c r="J111" s="48">
        <v>264547</v>
      </c>
      <c r="K111" s="48">
        <v>291534</v>
      </c>
      <c r="L111" s="48">
        <v>300606</v>
      </c>
      <c r="M111" s="48">
        <v>359160</v>
      </c>
      <c r="N111" s="48">
        <v>363601</v>
      </c>
      <c r="O111" s="48">
        <v>322807</v>
      </c>
      <c r="P111" s="48">
        <v>244249</v>
      </c>
      <c r="Q111" s="48">
        <v>203440</v>
      </c>
      <c r="R111" s="48">
        <v>171379</v>
      </c>
      <c r="S111" s="48">
        <v>170018</v>
      </c>
      <c r="T111" s="48">
        <v>165252</v>
      </c>
      <c r="U111" s="48">
        <v>157971</v>
      </c>
      <c r="V111" s="48">
        <v>78222</v>
      </c>
      <c r="W111" s="48">
        <v>101636</v>
      </c>
      <c r="Y111" s="48">
        <v>173695</v>
      </c>
      <c r="Z111" s="48">
        <v>264547</v>
      </c>
      <c r="AA111" s="48">
        <v>363601</v>
      </c>
      <c r="AB111" s="48">
        <v>171379</v>
      </c>
      <c r="AC111" s="48">
        <v>78222</v>
      </c>
      <c r="AE111" s="48">
        <v>178860</v>
      </c>
      <c r="AF111" s="48">
        <v>254593</v>
      </c>
      <c r="AG111" s="48">
        <v>300606</v>
      </c>
      <c r="AH111" s="48">
        <v>244249</v>
      </c>
      <c r="AI111" s="48">
        <v>165252</v>
      </c>
      <c r="AK111" s="48">
        <v>185889</v>
      </c>
      <c r="AL111" s="48">
        <v>255840</v>
      </c>
      <c r="AM111" s="48">
        <v>359160</v>
      </c>
      <c r="AN111" s="48">
        <v>203440</v>
      </c>
      <c r="AO111" s="48">
        <v>157971</v>
      </c>
    </row>
    <row r="112" spans="2:41" x14ac:dyDescent="0.25">
      <c r="C112" s="61"/>
    </row>
    <row r="113" spans="2:41" x14ac:dyDescent="0.25">
      <c r="C113" s="61"/>
      <c r="D113" s="61"/>
      <c r="E113" s="61"/>
      <c r="F113" s="61"/>
      <c r="G113" s="61"/>
      <c r="H113" s="61"/>
      <c r="I113" s="61"/>
      <c r="J113" s="61"/>
      <c r="K113" s="61"/>
      <c r="L113" s="61"/>
      <c r="M113" s="61"/>
      <c r="N113" s="61"/>
      <c r="O113" s="61"/>
      <c r="P113" s="61"/>
      <c r="Q113" s="61"/>
      <c r="R113" s="61"/>
      <c r="S113" s="61"/>
      <c r="T113" s="61"/>
      <c r="U113" s="61"/>
      <c r="V113" s="61"/>
      <c r="W113" s="61"/>
    </row>
    <row r="114" spans="2:41" x14ac:dyDescent="0.25">
      <c r="B114" s="1" t="s">
        <v>107</v>
      </c>
    </row>
    <row r="115" spans="2:41" x14ac:dyDescent="0.25">
      <c r="B115" s="24" t="s">
        <v>47</v>
      </c>
      <c r="C115" s="25" t="s">
        <v>119</v>
      </c>
      <c r="D115" s="25" t="s">
        <v>118</v>
      </c>
      <c r="E115" s="25" t="s">
        <v>48</v>
      </c>
      <c r="F115" s="25" t="s">
        <v>49</v>
      </c>
      <c r="G115" s="25" t="s">
        <v>50</v>
      </c>
      <c r="H115" s="25" t="s">
        <v>51</v>
      </c>
      <c r="I115" s="25" t="s">
        <v>52</v>
      </c>
      <c r="J115" s="25" t="s">
        <v>53</v>
      </c>
      <c r="K115" s="25" t="s">
        <v>54</v>
      </c>
      <c r="L115" s="25" t="s">
        <v>55</v>
      </c>
      <c r="M115" s="25" t="s">
        <v>56</v>
      </c>
      <c r="N115" s="25" t="s">
        <v>57</v>
      </c>
      <c r="O115" s="25" t="s">
        <v>58</v>
      </c>
      <c r="P115" s="25" t="s">
        <v>59</v>
      </c>
      <c r="Q115" s="25" t="s">
        <v>60</v>
      </c>
      <c r="R115" s="25" t="s">
        <v>61</v>
      </c>
      <c r="S115" s="25" t="s">
        <v>62</v>
      </c>
      <c r="T115" s="25" t="s">
        <v>63</v>
      </c>
      <c r="U115" s="25" t="s">
        <v>64</v>
      </c>
      <c r="V115" s="25" t="s">
        <v>65</v>
      </c>
      <c r="W115" s="25" t="s">
        <v>66</v>
      </c>
      <c r="Y115" s="25" t="s">
        <v>67</v>
      </c>
      <c r="Z115" s="25" t="s">
        <v>68</v>
      </c>
      <c r="AA115" s="25" t="s">
        <v>69</v>
      </c>
      <c r="AB115" s="25" t="s">
        <v>70</v>
      </c>
      <c r="AC115" s="25" t="s">
        <v>71</v>
      </c>
      <c r="AE115" s="25">
        <v>2023</v>
      </c>
      <c r="AF115" s="25">
        <v>2022</v>
      </c>
      <c r="AG115" s="25">
        <v>2021</v>
      </c>
      <c r="AH115" s="25">
        <v>2020</v>
      </c>
      <c r="AI115" s="25">
        <v>2019</v>
      </c>
      <c r="AK115" s="25" t="s">
        <v>72</v>
      </c>
      <c r="AL115" s="25" t="s">
        <v>73</v>
      </c>
      <c r="AM115" s="25" t="s">
        <v>74</v>
      </c>
      <c r="AN115" s="25" t="s">
        <v>75</v>
      </c>
      <c r="AO115" s="25" t="s">
        <v>76</v>
      </c>
    </row>
    <row r="116" spans="2:41" ht="0.75" customHeight="1" x14ac:dyDescent="0.25">
      <c r="B116" s="3"/>
      <c r="C116" s="3"/>
      <c r="D116" s="3"/>
      <c r="E116" s="3"/>
      <c r="F116" s="3"/>
      <c r="G116" s="3"/>
      <c r="H116" s="3"/>
      <c r="I116" s="3"/>
      <c r="J116" s="3"/>
      <c r="K116" s="3"/>
      <c r="L116" s="3"/>
      <c r="M116" s="3"/>
      <c r="N116" s="3"/>
      <c r="O116" s="3"/>
      <c r="P116" s="3"/>
      <c r="Q116" s="3"/>
      <c r="R116" s="3"/>
      <c r="S116" s="3"/>
      <c r="T116" s="3"/>
      <c r="U116" s="3"/>
      <c r="V116" s="3"/>
      <c r="W116" s="3"/>
      <c r="Y116" s="3"/>
      <c r="Z116" s="3"/>
      <c r="AA116" s="3"/>
      <c r="AB116" s="3"/>
      <c r="AC116" s="3"/>
      <c r="AE116" s="3"/>
      <c r="AF116" s="3"/>
      <c r="AG116" s="3"/>
      <c r="AH116" s="3"/>
      <c r="AI116" s="3"/>
      <c r="AK116" s="3"/>
      <c r="AL116" s="3"/>
      <c r="AM116" s="3"/>
      <c r="AN116" s="3"/>
      <c r="AO116" s="3"/>
    </row>
    <row r="117" spans="2:41" s="17" customFormat="1" ht="12" x14ac:dyDescent="0.2">
      <c r="B117" s="17" t="s">
        <v>30</v>
      </c>
      <c r="C117" s="30">
        <f>C111</f>
        <v>170336</v>
      </c>
      <c r="D117" s="38">
        <v>178860</v>
      </c>
      <c r="E117" s="38">
        <f>E111</f>
        <v>185889</v>
      </c>
      <c r="F117" s="38">
        <v>173695</v>
      </c>
      <c r="G117" s="38">
        <v>232461</v>
      </c>
      <c r="H117" s="38">
        <v>254593</v>
      </c>
      <c r="I117" s="38">
        <v>255840</v>
      </c>
      <c r="J117" s="38">
        <v>264547</v>
      </c>
      <c r="K117" s="38">
        <v>291534</v>
      </c>
      <c r="L117" s="38">
        <v>300606</v>
      </c>
      <c r="M117" s="38">
        <v>359160</v>
      </c>
      <c r="N117" s="38">
        <v>363601</v>
      </c>
      <c r="O117" s="38">
        <v>322807</v>
      </c>
      <c r="P117" s="38">
        <v>244249</v>
      </c>
      <c r="Q117" s="38">
        <v>203440</v>
      </c>
      <c r="R117" s="38">
        <v>171379</v>
      </c>
      <c r="S117" s="38">
        <v>170018</v>
      </c>
      <c r="T117" s="38">
        <v>165252</v>
      </c>
      <c r="U117" s="38">
        <v>157971</v>
      </c>
      <c r="V117" s="38">
        <v>78222</v>
      </c>
      <c r="W117" s="38">
        <v>101636</v>
      </c>
      <c r="Y117" s="38">
        <v>173695</v>
      </c>
      <c r="Z117" s="38">
        <v>264547</v>
      </c>
      <c r="AA117" s="38">
        <v>363601</v>
      </c>
      <c r="AB117" s="38">
        <v>171379</v>
      </c>
      <c r="AC117" s="38">
        <v>78222</v>
      </c>
      <c r="AE117" s="38">
        <v>178860</v>
      </c>
      <c r="AF117" s="38">
        <v>254593</v>
      </c>
      <c r="AG117" s="38">
        <v>300606</v>
      </c>
      <c r="AH117" s="38">
        <v>244249</v>
      </c>
      <c r="AI117" s="38">
        <v>165252</v>
      </c>
      <c r="AK117" s="38">
        <f>AK111</f>
        <v>185889</v>
      </c>
      <c r="AL117" s="38">
        <v>255840</v>
      </c>
      <c r="AM117" s="38">
        <v>359160</v>
      </c>
      <c r="AN117" s="38">
        <v>203440</v>
      </c>
      <c r="AO117" s="38">
        <v>157971</v>
      </c>
    </row>
    <row r="118" spans="2:41" s="17" customFormat="1" ht="12" x14ac:dyDescent="0.2">
      <c r="B118" s="18" t="s">
        <v>108</v>
      </c>
      <c r="C118" s="31">
        <f>37599*4</f>
        <v>150396</v>
      </c>
      <c r="D118" s="39">
        <f>36536*4</f>
        <v>146144</v>
      </c>
      <c r="E118" s="39">
        <f>27912*4</f>
        <v>111648</v>
      </c>
      <c r="F118" s="39">
        <v>118020</v>
      </c>
      <c r="G118" s="39">
        <v>163924</v>
      </c>
      <c r="H118" s="39">
        <v>112536</v>
      </c>
      <c r="I118" s="39">
        <v>137804</v>
      </c>
      <c r="J118" s="39">
        <v>106292</v>
      </c>
      <c r="K118" s="39">
        <v>71172</v>
      </c>
      <c r="L118" s="39">
        <f>L86*4</f>
        <v>77864</v>
      </c>
      <c r="M118" s="39">
        <f t="shared" ref="M118:W118" si="0">M86*4</f>
        <v>71436</v>
      </c>
      <c r="N118" s="39">
        <f t="shared" si="0"/>
        <v>61096</v>
      </c>
      <c r="O118" s="39">
        <f t="shared" si="0"/>
        <v>36744</v>
      </c>
      <c r="P118" s="39">
        <f t="shared" si="0"/>
        <v>43812</v>
      </c>
      <c r="Q118" s="39">
        <f t="shared" si="0"/>
        <v>39388</v>
      </c>
      <c r="R118" s="39">
        <f t="shared" si="0"/>
        <v>63440</v>
      </c>
      <c r="S118" s="39">
        <f t="shared" si="0"/>
        <v>51424</v>
      </c>
      <c r="T118" s="39">
        <f t="shared" si="0"/>
        <v>36772</v>
      </c>
      <c r="U118" s="39">
        <f t="shared" si="0"/>
        <v>33644</v>
      </c>
      <c r="V118" s="39">
        <f t="shared" si="0"/>
        <v>18380</v>
      </c>
      <c r="W118" s="39">
        <f t="shared" si="0"/>
        <v>21156</v>
      </c>
      <c r="Y118" s="39">
        <v>141000</v>
      </c>
      <c r="Z118" s="39">
        <v>88732</v>
      </c>
      <c r="AA118" s="39">
        <f>AA86*2</f>
        <v>48920</v>
      </c>
      <c r="AB118" s="39">
        <f>AB86*2</f>
        <v>57434</v>
      </c>
      <c r="AC118" s="39">
        <f>AC86*2</f>
        <v>19772</v>
      </c>
      <c r="AE118" s="39">
        <v>134947</v>
      </c>
      <c r="AF118" s="39">
        <v>106955</v>
      </c>
      <c r="AG118" s="39">
        <f>AG86</f>
        <v>61782</v>
      </c>
      <c r="AH118" s="39">
        <f>AH86</f>
        <v>49517</v>
      </c>
      <c r="AI118" s="39">
        <f>AI86</f>
        <v>27487</v>
      </c>
      <c r="AK118" s="39">
        <f>(98411/3)*4</f>
        <v>131214.66666666666</v>
      </c>
      <c r="AL118" s="39">
        <v>105090.66666666666</v>
      </c>
      <c r="AM118" s="39">
        <f>(AM86/3)*4</f>
        <v>56421.333333333336</v>
      </c>
      <c r="AN118" s="39">
        <f>(AN86/3)*4</f>
        <v>51417.333333333336</v>
      </c>
      <c r="AO118" s="39">
        <f>(AO86/3)*4</f>
        <v>24393.333333333332</v>
      </c>
    </row>
    <row r="119" spans="2:41" s="17" customFormat="1" ht="12" x14ac:dyDescent="0.2">
      <c r="B119" s="5" t="s">
        <v>107</v>
      </c>
      <c r="C119" s="56">
        <f>C117/C118</f>
        <v>1.1325833133859944</v>
      </c>
      <c r="D119" s="49">
        <f>D117/D118</f>
        <v>1.2238613969783227</v>
      </c>
      <c r="E119" s="49">
        <f>E117/E118</f>
        <v>1.6649559329320722</v>
      </c>
      <c r="F119" s="49">
        <v>1.4717420776139638</v>
      </c>
      <c r="G119" s="49">
        <v>1.4181022913057271</v>
      </c>
      <c r="H119" s="49">
        <v>2.2623249449065188</v>
      </c>
      <c r="I119" s="49">
        <v>1.8565498824417288</v>
      </c>
      <c r="J119" s="49">
        <v>2.4888702818650508</v>
      </c>
      <c r="K119" s="49">
        <v>4.0961895127297252</v>
      </c>
      <c r="L119" s="49">
        <f>L117/L118</f>
        <v>3.8606544744683036</v>
      </c>
      <c r="M119" s="49">
        <f t="shared" ref="M119:W119" si="1">M117/M118</f>
        <v>5.0277171174197886</v>
      </c>
      <c r="N119" s="49">
        <f t="shared" si="1"/>
        <v>5.9513061411549035</v>
      </c>
      <c r="O119" s="49">
        <f t="shared" si="1"/>
        <v>8.7852982799912915</v>
      </c>
      <c r="P119" s="49">
        <f t="shared" si="1"/>
        <v>5.5749338080891082</v>
      </c>
      <c r="Q119" s="49">
        <f t="shared" si="1"/>
        <v>5.1650248806743173</v>
      </c>
      <c r="R119" s="49">
        <f t="shared" si="1"/>
        <v>2.701434426229508</v>
      </c>
      <c r="S119" s="49">
        <f t="shared" si="1"/>
        <v>3.3061994399502179</v>
      </c>
      <c r="T119" s="49">
        <f t="shared" si="1"/>
        <v>4.4939627977809202</v>
      </c>
      <c r="U119" s="49">
        <f t="shared" si="1"/>
        <v>4.6953691594340743</v>
      </c>
      <c r="V119" s="49">
        <f t="shared" si="1"/>
        <v>4.2558215451577803</v>
      </c>
      <c r="W119" s="49">
        <f t="shared" si="1"/>
        <v>4.8041217621478545</v>
      </c>
      <c r="Y119" s="49">
        <v>1.2318794326241134</v>
      </c>
      <c r="Z119" s="49">
        <v>2.9814159491502501</v>
      </c>
      <c r="AA119" s="49">
        <f>AA117/AA118</f>
        <v>7.4325633687653312</v>
      </c>
      <c r="AB119" s="49">
        <f>AB117/AB118</f>
        <v>2.9839293798098687</v>
      </c>
      <c r="AC119" s="49">
        <f>AC117/AC118</f>
        <v>3.9562006878413918</v>
      </c>
      <c r="AE119" s="49">
        <f>AE117/AE118</f>
        <v>1.3254092347366002</v>
      </c>
      <c r="AF119" s="49">
        <v>2.3803749240334722</v>
      </c>
      <c r="AG119" s="49">
        <f>AG117/AG118</f>
        <v>4.8655919199766924</v>
      </c>
      <c r="AH119" s="49">
        <f>AH117/AH118</f>
        <v>4.9326291980531938</v>
      </c>
      <c r="AI119" s="49">
        <f>AI117/AI118</f>
        <v>6.0120056754101938</v>
      </c>
      <c r="AK119" s="49">
        <f>AK117/AK118</f>
        <v>1.4166785217099715</v>
      </c>
      <c r="AL119" s="49">
        <f>AL117/AL118</f>
        <v>2.4344692836661679</v>
      </c>
      <c r="AM119" s="49">
        <f>AM117/AM118</f>
        <v>6.365677285187636</v>
      </c>
      <c r="AN119" s="49">
        <f>AN117/AN118</f>
        <v>3.9566423774083965</v>
      </c>
      <c r="AO119" s="49">
        <f>AO117/AO118</f>
        <v>6.4759907078436738</v>
      </c>
    </row>
    <row r="120" spans="2:41" x14ac:dyDescent="0.25">
      <c r="D120" s="66"/>
      <c r="E120" s="66"/>
      <c r="F120" s="66"/>
      <c r="G120" s="66"/>
      <c r="H120" s="66"/>
      <c r="I120" s="66"/>
      <c r="J120" s="66"/>
      <c r="K120" s="66"/>
      <c r="L120" s="66"/>
      <c r="M120" s="66"/>
      <c r="N120" s="66"/>
      <c r="O120" s="66"/>
    </row>
    <row r="121" spans="2:41" x14ac:dyDescent="0.25">
      <c r="C121" s="62"/>
      <c r="D121" s="62"/>
      <c r="E121" s="62"/>
      <c r="F121" s="62"/>
      <c r="G121" s="62"/>
      <c r="H121" s="62"/>
      <c r="I121" s="62"/>
      <c r="J121" s="62"/>
      <c r="K121" s="62"/>
      <c r="L121" s="62"/>
      <c r="M121" s="62"/>
      <c r="N121" s="62"/>
      <c r="O121" s="62"/>
      <c r="P121" s="62"/>
      <c r="Q121" s="62"/>
      <c r="R121" s="62"/>
      <c r="S121" s="62"/>
      <c r="T121" s="62"/>
      <c r="U121" s="62"/>
      <c r="V121" s="62"/>
      <c r="W121" s="62"/>
      <c r="X121" s="62"/>
    </row>
    <row r="122" spans="2:41" x14ac:dyDescent="0.25">
      <c r="B122" s="1" t="s">
        <v>109</v>
      </c>
    </row>
    <row r="123" spans="2:41" x14ac:dyDescent="0.25">
      <c r="B123" s="24" t="s">
        <v>47</v>
      </c>
      <c r="C123" s="25" t="s">
        <v>119</v>
      </c>
      <c r="D123" s="25" t="s">
        <v>118</v>
      </c>
      <c r="E123" s="25" t="s">
        <v>48</v>
      </c>
      <c r="F123" s="25" t="s">
        <v>49</v>
      </c>
      <c r="G123" s="25" t="s">
        <v>50</v>
      </c>
      <c r="H123" s="25" t="s">
        <v>51</v>
      </c>
      <c r="I123" s="25" t="s">
        <v>52</v>
      </c>
      <c r="J123" s="25" t="s">
        <v>53</v>
      </c>
      <c r="K123" s="25" t="s">
        <v>54</v>
      </c>
      <c r="L123" s="25" t="s">
        <v>55</v>
      </c>
      <c r="M123" s="25" t="s">
        <v>56</v>
      </c>
      <c r="N123" s="25" t="s">
        <v>57</v>
      </c>
      <c r="O123" s="25" t="s">
        <v>58</v>
      </c>
      <c r="P123" s="25" t="s">
        <v>59</v>
      </c>
      <c r="Q123" s="25" t="s">
        <v>60</v>
      </c>
      <c r="R123" s="25" t="s">
        <v>61</v>
      </c>
      <c r="S123" s="25" t="s">
        <v>62</v>
      </c>
      <c r="T123" s="25" t="s">
        <v>63</v>
      </c>
      <c r="U123" s="25" t="s">
        <v>64</v>
      </c>
      <c r="V123" s="25" t="s">
        <v>65</v>
      </c>
      <c r="W123" s="25" t="s">
        <v>66</v>
      </c>
      <c r="Y123" s="25" t="s">
        <v>67</v>
      </c>
      <c r="Z123" s="25" t="s">
        <v>68</v>
      </c>
      <c r="AA123" s="25" t="s">
        <v>69</v>
      </c>
      <c r="AB123" s="25" t="s">
        <v>70</v>
      </c>
      <c r="AC123" s="25" t="s">
        <v>71</v>
      </c>
      <c r="AE123" s="25">
        <v>2023</v>
      </c>
      <c r="AF123" s="25">
        <v>2022</v>
      </c>
      <c r="AG123" s="25">
        <v>2021</v>
      </c>
      <c r="AH123" s="25">
        <v>2020</v>
      </c>
      <c r="AI123" s="25">
        <v>2019</v>
      </c>
      <c r="AK123" s="25" t="s">
        <v>72</v>
      </c>
      <c r="AL123" s="25" t="s">
        <v>73</v>
      </c>
      <c r="AM123" s="25" t="s">
        <v>74</v>
      </c>
      <c r="AN123" s="25" t="s">
        <v>75</v>
      </c>
      <c r="AO123" s="25" t="s">
        <v>76</v>
      </c>
    </row>
    <row r="124" spans="2:41" ht="0.75" customHeight="1" x14ac:dyDescent="0.25">
      <c r="B124" s="3"/>
      <c r="C124" s="3"/>
      <c r="D124" s="3"/>
      <c r="E124" s="3"/>
      <c r="F124" s="3"/>
      <c r="G124" s="3"/>
      <c r="H124" s="3"/>
      <c r="I124" s="3"/>
      <c r="J124" s="3"/>
      <c r="K124" s="3"/>
      <c r="L124" s="3"/>
      <c r="M124" s="3"/>
      <c r="N124" s="3"/>
      <c r="O124" s="3"/>
      <c r="P124" s="3"/>
      <c r="Q124" s="3"/>
      <c r="R124" s="3"/>
      <c r="S124" s="3"/>
      <c r="T124" s="3"/>
      <c r="U124" s="3"/>
      <c r="V124" s="3"/>
      <c r="W124" s="3"/>
      <c r="Y124" s="3"/>
      <c r="Z124" s="3"/>
      <c r="AA124" s="3"/>
      <c r="AB124" s="3"/>
      <c r="AC124" s="3"/>
      <c r="AE124" s="3"/>
      <c r="AF124" s="3"/>
      <c r="AG124" s="3"/>
      <c r="AH124" s="3"/>
      <c r="AI124" s="3"/>
      <c r="AK124" s="3"/>
      <c r="AL124" s="3"/>
      <c r="AM124" s="3"/>
      <c r="AN124" s="3"/>
      <c r="AO124" s="3"/>
    </row>
    <row r="125" spans="2:41" s="17" customFormat="1" ht="12" x14ac:dyDescent="0.2">
      <c r="B125" s="17" t="s">
        <v>110</v>
      </c>
      <c r="C125" s="30">
        <v>366358</v>
      </c>
      <c r="D125" s="38">
        <v>361698</v>
      </c>
      <c r="E125" s="38">
        <v>353401</v>
      </c>
      <c r="F125" s="38">
        <v>354089</v>
      </c>
      <c r="G125" s="38">
        <v>306972</v>
      </c>
      <c r="H125" s="38">
        <v>297545</v>
      </c>
      <c r="I125" s="38">
        <v>297222</v>
      </c>
      <c r="J125" s="38">
        <v>280297</v>
      </c>
      <c r="K125" s="38">
        <v>266228</v>
      </c>
      <c r="L125" s="38">
        <v>254418</v>
      </c>
      <c r="M125" s="38">
        <v>207531</v>
      </c>
      <c r="N125" s="38">
        <v>201107</v>
      </c>
      <c r="O125" s="38">
        <v>211622</v>
      </c>
      <c r="P125" s="38">
        <v>216532</v>
      </c>
      <c r="Q125" s="38">
        <v>216115</v>
      </c>
      <c r="R125" s="38">
        <v>215946</v>
      </c>
      <c r="S125" s="38">
        <v>209237</v>
      </c>
      <c r="T125" s="38">
        <v>212941</v>
      </c>
      <c r="U125" s="38">
        <v>211397</v>
      </c>
      <c r="V125" s="38">
        <v>211845</v>
      </c>
      <c r="W125" s="38">
        <v>177911</v>
      </c>
      <c r="Y125" s="38">
        <v>354089</v>
      </c>
      <c r="Z125" s="38">
        <v>280297</v>
      </c>
      <c r="AA125" s="38">
        <v>201107</v>
      </c>
      <c r="AB125" s="38">
        <v>215946</v>
      </c>
      <c r="AC125" s="38">
        <v>211845</v>
      </c>
      <c r="AE125" s="38">
        <v>361698</v>
      </c>
      <c r="AF125" s="38">
        <v>297546</v>
      </c>
      <c r="AG125" s="38">
        <v>254418</v>
      </c>
      <c r="AH125" s="38">
        <v>216532</v>
      </c>
      <c r="AI125" s="38">
        <v>212941</v>
      </c>
      <c r="AK125" s="38">
        <v>353401</v>
      </c>
      <c r="AL125" s="38">
        <v>297222</v>
      </c>
      <c r="AM125" s="38">
        <v>207531</v>
      </c>
      <c r="AN125" s="38">
        <v>216115</v>
      </c>
      <c r="AO125" s="38">
        <v>211397</v>
      </c>
    </row>
    <row r="126" spans="2:41" s="17" customFormat="1" ht="12" x14ac:dyDescent="0.2">
      <c r="B126" s="18" t="s">
        <v>100</v>
      </c>
      <c r="C126" s="31">
        <f>C103</f>
        <v>230380</v>
      </c>
      <c r="D126" s="39">
        <v>246931</v>
      </c>
      <c r="E126" s="39">
        <f>E103</f>
        <v>250083</v>
      </c>
      <c r="F126" s="39">
        <v>257476</v>
      </c>
      <c r="G126" s="39">
        <v>311796</v>
      </c>
      <c r="H126" s="39">
        <v>319511</v>
      </c>
      <c r="I126" s="39">
        <v>319147</v>
      </c>
      <c r="J126" s="39">
        <v>331736</v>
      </c>
      <c r="K126" s="39">
        <v>348111</v>
      </c>
      <c r="L126" s="39">
        <v>354543</v>
      </c>
      <c r="M126" s="39">
        <v>395092</v>
      </c>
      <c r="N126" s="39">
        <v>394448</v>
      </c>
      <c r="O126" s="39">
        <v>358906</v>
      </c>
      <c r="P126" s="39">
        <v>309934</v>
      </c>
      <c r="Q126" s="39">
        <v>261139</v>
      </c>
      <c r="R126" s="39">
        <v>243611</v>
      </c>
      <c r="S126" s="39">
        <v>247891</v>
      </c>
      <c r="T126" s="39">
        <v>222341</v>
      </c>
      <c r="U126" s="39">
        <v>225452</v>
      </c>
      <c r="V126" s="39">
        <v>206218</v>
      </c>
      <c r="W126" s="39">
        <v>173301</v>
      </c>
      <c r="Y126" s="39">
        <v>257476</v>
      </c>
      <c r="Z126" s="39">
        <v>331736</v>
      </c>
      <c r="AA126" s="39">
        <v>394448</v>
      </c>
      <c r="AB126" s="39">
        <v>243611</v>
      </c>
      <c r="AC126" s="39">
        <v>206218</v>
      </c>
      <c r="AE126" s="39">
        <v>246931</v>
      </c>
      <c r="AF126" s="39">
        <v>319511</v>
      </c>
      <c r="AG126" s="39">
        <v>354543</v>
      </c>
      <c r="AH126" s="39">
        <v>309934</v>
      </c>
      <c r="AI126" s="39">
        <v>222341</v>
      </c>
      <c r="AK126" s="39">
        <v>250083</v>
      </c>
      <c r="AL126" s="39">
        <v>319147</v>
      </c>
      <c r="AM126" s="39">
        <v>395092</v>
      </c>
      <c r="AN126" s="39">
        <v>261139</v>
      </c>
      <c r="AO126" s="39">
        <v>225452</v>
      </c>
    </row>
    <row r="127" spans="2:41" s="4" customFormat="1" ht="12" x14ac:dyDescent="0.2">
      <c r="B127" s="4" t="s">
        <v>111</v>
      </c>
      <c r="C127" s="32">
        <f>C125+C126</f>
        <v>596738</v>
      </c>
      <c r="D127" s="41">
        <f>D125+D126</f>
        <v>608629</v>
      </c>
      <c r="E127" s="41">
        <f>E125+E126</f>
        <v>603484</v>
      </c>
      <c r="F127" s="41">
        <v>611565</v>
      </c>
      <c r="G127" s="41">
        <v>618768</v>
      </c>
      <c r="H127" s="41">
        <v>617056</v>
      </c>
      <c r="I127" s="41">
        <v>616369</v>
      </c>
      <c r="J127" s="41">
        <v>612033</v>
      </c>
      <c r="K127" s="41">
        <v>614339</v>
      </c>
      <c r="L127" s="41">
        <v>608961</v>
      </c>
      <c r="M127" s="41">
        <v>602623</v>
      </c>
      <c r="N127" s="41">
        <v>595555</v>
      </c>
      <c r="O127" s="41">
        <v>570528</v>
      </c>
      <c r="P127" s="41">
        <v>526466</v>
      </c>
      <c r="Q127" s="41">
        <v>477254</v>
      </c>
      <c r="R127" s="41">
        <v>459557</v>
      </c>
      <c r="S127" s="41">
        <v>457127</v>
      </c>
      <c r="T127" s="41">
        <v>435282</v>
      </c>
      <c r="U127" s="41">
        <v>436848</v>
      </c>
      <c r="V127" s="41">
        <v>418063</v>
      </c>
      <c r="W127" s="41">
        <v>351212</v>
      </c>
      <c r="Y127" s="41">
        <v>611565</v>
      </c>
      <c r="Z127" s="41">
        <v>612033</v>
      </c>
      <c r="AA127" s="41">
        <v>595555</v>
      </c>
      <c r="AB127" s="41">
        <v>459557</v>
      </c>
      <c r="AC127" s="41">
        <v>418063</v>
      </c>
      <c r="AE127" s="41">
        <f>AE125+AE126</f>
        <v>608629</v>
      </c>
      <c r="AF127" s="41">
        <v>617057</v>
      </c>
      <c r="AG127" s="41">
        <v>608961</v>
      </c>
      <c r="AH127" s="41">
        <v>526466</v>
      </c>
      <c r="AI127" s="41">
        <v>435282</v>
      </c>
      <c r="AK127" s="41">
        <v>603484</v>
      </c>
      <c r="AL127" s="41">
        <v>616369</v>
      </c>
      <c r="AM127" s="41">
        <v>602623</v>
      </c>
      <c r="AN127" s="41">
        <v>477254</v>
      </c>
      <c r="AO127" s="41">
        <v>436848</v>
      </c>
    </row>
    <row r="128" spans="2:41" s="4" customFormat="1" ht="7.5" customHeight="1" x14ac:dyDescent="0.2">
      <c r="C128" s="32"/>
      <c r="D128" s="41"/>
      <c r="E128" s="41"/>
      <c r="F128" s="41"/>
      <c r="G128" s="41"/>
      <c r="H128" s="41"/>
      <c r="I128" s="41"/>
      <c r="J128" s="41"/>
      <c r="K128" s="41"/>
      <c r="L128" s="41"/>
      <c r="M128" s="41"/>
      <c r="N128" s="41"/>
      <c r="O128" s="41"/>
      <c r="P128" s="41"/>
      <c r="Q128" s="41"/>
      <c r="R128" s="41"/>
      <c r="S128" s="41"/>
      <c r="T128" s="40"/>
      <c r="U128" s="40"/>
      <c r="V128" s="40"/>
      <c r="W128" s="40"/>
      <c r="Y128" s="41"/>
      <c r="Z128" s="41"/>
      <c r="AA128" s="41"/>
      <c r="AB128" s="41"/>
      <c r="AC128" s="41"/>
      <c r="AE128" s="41"/>
      <c r="AF128" s="41"/>
      <c r="AG128" s="41"/>
      <c r="AH128" s="41"/>
      <c r="AI128" s="41"/>
      <c r="AK128" s="41"/>
      <c r="AL128" s="41"/>
      <c r="AM128" s="41"/>
      <c r="AN128" s="41"/>
      <c r="AO128" s="41"/>
    </row>
    <row r="129" spans="2:42" s="17" customFormat="1" ht="12" x14ac:dyDescent="0.2">
      <c r="B129" s="18" t="s">
        <v>112</v>
      </c>
      <c r="C129" s="31">
        <f>30085*4</f>
        <v>120340</v>
      </c>
      <c r="D129" s="39">
        <f>29081*4</f>
        <v>116324</v>
      </c>
      <c r="E129" s="39">
        <f>19983*4</f>
        <v>79932</v>
      </c>
      <c r="F129" s="39">
        <v>86200</v>
      </c>
      <c r="G129" s="39">
        <v>129915</v>
      </c>
      <c r="H129" s="39">
        <v>76117</v>
      </c>
      <c r="I129" s="39">
        <v>105777</v>
      </c>
      <c r="J129" s="39">
        <v>77667</v>
      </c>
      <c r="K129" s="39">
        <v>42873</v>
      </c>
      <c r="L129" s="39">
        <f>L92*4</f>
        <v>49040</v>
      </c>
      <c r="M129" s="39">
        <f t="shared" ref="M129:W129" si="2">M92*4</f>
        <v>41700</v>
      </c>
      <c r="N129" s="39">
        <f>N92*4</f>
        <v>32968</v>
      </c>
      <c r="O129" s="39">
        <f t="shared" si="2"/>
        <v>8768</v>
      </c>
      <c r="P129" s="39">
        <f t="shared" si="2"/>
        <v>21324</v>
      </c>
      <c r="Q129" s="39">
        <f>Q92*4</f>
        <v>20104</v>
      </c>
      <c r="R129" s="39">
        <f t="shared" si="2"/>
        <v>46008</v>
      </c>
      <c r="S129" s="39">
        <f t="shared" si="2"/>
        <v>34012</v>
      </c>
      <c r="T129" s="39">
        <f t="shared" si="2"/>
        <v>18652</v>
      </c>
      <c r="U129" s="39">
        <f t="shared" si="2"/>
        <v>19160</v>
      </c>
      <c r="V129" s="39">
        <f t="shared" si="2"/>
        <v>5812</v>
      </c>
      <c r="W129" s="39">
        <f t="shared" si="2"/>
        <v>10044</v>
      </c>
      <c r="Y129" s="39">
        <v>108082</v>
      </c>
      <c r="Z129" s="39">
        <v>60270</v>
      </c>
      <c r="AA129" s="39">
        <f>AA92*2</f>
        <v>20868</v>
      </c>
      <c r="AB129" s="39">
        <f>AB92*2</f>
        <v>40010</v>
      </c>
      <c r="AC129" s="39">
        <f>AC92*2</f>
        <v>7932</v>
      </c>
      <c r="AE129" s="39">
        <v>103105</v>
      </c>
      <c r="AF129" s="39">
        <v>75611</v>
      </c>
      <c r="AG129" s="39">
        <f>AG92</f>
        <v>33116</v>
      </c>
      <c r="AH129" s="39">
        <f>AH92</f>
        <v>30362</v>
      </c>
      <c r="AI129" s="39">
        <f>AI92</f>
        <v>13417</v>
      </c>
      <c r="AK129" s="39">
        <f>(74024/3)*4</f>
        <v>98698.666666666672</v>
      </c>
      <c r="AL129" s="39">
        <v>75439</v>
      </c>
      <c r="AM129" s="39">
        <v>27808</v>
      </c>
      <c r="AN129" s="39">
        <v>33374</v>
      </c>
      <c r="AO129" s="39">
        <v>11673</v>
      </c>
    </row>
    <row r="130" spans="2:42" s="17" customFormat="1" ht="12" x14ac:dyDescent="0.2">
      <c r="B130" s="5" t="s">
        <v>113</v>
      </c>
      <c r="C130" s="7">
        <f>C129/C127</f>
        <v>0.2016630414017542</v>
      </c>
      <c r="D130" s="50">
        <f>D129/D127</f>
        <v>0.19112464243406083</v>
      </c>
      <c r="E130" s="50">
        <f>E129/E127</f>
        <v>0.13245090176375846</v>
      </c>
      <c r="F130" s="50">
        <v>0.14094985815080982</v>
      </c>
      <c r="G130" s="50">
        <v>0.20995752850826199</v>
      </c>
      <c r="H130" s="50">
        <v>0.12335509256858372</v>
      </c>
      <c r="I130" s="50">
        <v>0.17161310838150523</v>
      </c>
      <c r="J130" s="50">
        <v>0.12690002009695556</v>
      </c>
      <c r="K130" s="50">
        <v>6.9787202179903932E-2</v>
      </c>
      <c r="L130" s="50">
        <f>L129/L127</f>
        <v>8.0530608692510691E-2</v>
      </c>
      <c r="M130" s="50">
        <f t="shared" ref="M130:W130" si="3">M129/M127</f>
        <v>6.9197491632413635E-2</v>
      </c>
      <c r="N130" s="50">
        <f t="shared" si="3"/>
        <v>5.5356768056686621E-2</v>
      </c>
      <c r="O130" s="50">
        <f t="shared" si="3"/>
        <v>1.5368220315216782E-2</v>
      </c>
      <c r="P130" s="50">
        <f t="shared" si="3"/>
        <v>4.0504040146942061E-2</v>
      </c>
      <c r="Q130" s="50">
        <f t="shared" si="3"/>
        <v>4.2124319544728804E-2</v>
      </c>
      <c r="R130" s="50">
        <f t="shared" si="3"/>
        <v>0.10011380525157924</v>
      </c>
      <c r="S130" s="50">
        <f t="shared" si="3"/>
        <v>7.4403830882883756E-2</v>
      </c>
      <c r="T130" s="50">
        <f t="shared" si="3"/>
        <v>4.2850382051176021E-2</v>
      </c>
      <c r="U130" s="50">
        <f t="shared" si="3"/>
        <v>4.3859649122807015E-2</v>
      </c>
      <c r="V130" s="50">
        <f t="shared" si="3"/>
        <v>1.3902210910795741E-2</v>
      </c>
      <c r="W130" s="50">
        <f t="shared" si="3"/>
        <v>2.8598111681833193E-2</v>
      </c>
      <c r="Y130" s="50">
        <v>0.17673019221178451</v>
      </c>
      <c r="Z130" s="50">
        <v>9.847508222595841E-2</v>
      </c>
      <c r="AA130" s="50">
        <f>AA129/AA127</f>
        <v>3.5039584924985941E-2</v>
      </c>
      <c r="AB130" s="50">
        <f>AB129/AB127</f>
        <v>8.706210546243448E-2</v>
      </c>
      <c r="AC130" s="50">
        <f t="shared" ref="AC130" si="4">AC129/AC127</f>
        <v>1.8973216955339267E-2</v>
      </c>
      <c r="AE130" s="50">
        <f>AE129/AE127</f>
        <v>0.16940533559853374</v>
      </c>
      <c r="AF130" s="50">
        <v>0.12253487117073464</v>
      </c>
      <c r="AG130" s="50">
        <f>AG129/AG127</f>
        <v>5.4381150845456444E-2</v>
      </c>
      <c r="AH130" s="50">
        <f>AH129/AH127</f>
        <v>5.7671340599392933E-2</v>
      </c>
      <c r="AI130" s="50">
        <f t="shared" ref="AI130" si="5">AI129/AI127</f>
        <v>3.0823695902885945E-2</v>
      </c>
      <c r="AK130" s="50">
        <f>AK129/AK127</f>
        <v>0.16354810842817152</v>
      </c>
      <c r="AL130" s="50">
        <v>0.12239259274882416</v>
      </c>
      <c r="AM130" s="50">
        <v>4.6144936386430656E-2</v>
      </c>
      <c r="AN130" s="50">
        <v>6.9929220079873608E-2</v>
      </c>
      <c r="AO130" s="50">
        <v>2.6720964729150642E-2</v>
      </c>
    </row>
    <row r="131" spans="2:42" s="17" customFormat="1" ht="12" x14ac:dyDescent="0.2">
      <c r="B131" s="4"/>
      <c r="C131" s="34"/>
      <c r="D131" s="34"/>
      <c r="E131" s="34"/>
      <c r="F131" s="34"/>
      <c r="G131" s="34"/>
      <c r="H131" s="34"/>
      <c r="I131" s="34"/>
      <c r="J131" s="34"/>
      <c r="K131" s="34"/>
      <c r="L131" s="34"/>
      <c r="M131" s="34"/>
      <c r="N131" s="34"/>
      <c r="O131" s="34"/>
      <c r="P131" s="34"/>
      <c r="Q131" s="34"/>
      <c r="R131" s="34"/>
      <c r="S131" s="34"/>
      <c r="T131" s="33"/>
      <c r="U131" s="33"/>
      <c r="V131" s="33"/>
      <c r="W131" s="33"/>
      <c r="Y131" s="34"/>
      <c r="Z131" s="34"/>
      <c r="AA131" s="34"/>
      <c r="AB131" s="34"/>
      <c r="AC131" s="33"/>
      <c r="AE131" s="34"/>
      <c r="AF131" s="34"/>
      <c r="AG131" s="34"/>
      <c r="AH131" s="34"/>
      <c r="AI131" s="34"/>
      <c r="AK131" s="34"/>
      <c r="AL131" s="34"/>
      <c r="AM131" s="34"/>
      <c r="AN131" s="34"/>
      <c r="AO131" s="33"/>
    </row>
    <row r="132" spans="2:42" s="17" customFormat="1" ht="12" x14ac:dyDescent="0.2">
      <c r="B132" s="4"/>
      <c r="C132" s="63"/>
      <c r="D132" s="34"/>
      <c r="E132" s="34"/>
      <c r="F132" s="34"/>
      <c r="G132" s="34"/>
      <c r="H132" s="34"/>
      <c r="I132" s="34"/>
      <c r="J132" s="34"/>
      <c r="K132" s="34"/>
      <c r="L132" s="34"/>
      <c r="M132" s="34"/>
      <c r="N132" s="34"/>
      <c r="O132" s="34"/>
      <c r="P132" s="34"/>
      <c r="Q132" s="34"/>
      <c r="R132" s="34"/>
      <c r="S132" s="34"/>
      <c r="T132" s="33"/>
      <c r="U132" s="33"/>
      <c r="V132" s="33"/>
      <c r="W132" s="33"/>
      <c r="Y132" s="34"/>
      <c r="Z132" s="34"/>
      <c r="AA132" s="34"/>
      <c r="AB132" s="34"/>
      <c r="AC132" s="33"/>
      <c r="AE132" s="34"/>
      <c r="AF132" s="34"/>
      <c r="AG132" s="34"/>
      <c r="AH132" s="34"/>
      <c r="AI132" s="34"/>
      <c r="AK132" s="34"/>
      <c r="AL132" s="34"/>
      <c r="AM132" s="34"/>
      <c r="AN132" s="34"/>
      <c r="AO132" s="33"/>
    </row>
    <row r="133" spans="2:42" x14ac:dyDescent="0.25">
      <c r="B133" s="1" t="s">
        <v>114</v>
      </c>
    </row>
    <row r="134" spans="2:42" x14ac:dyDescent="0.25">
      <c r="B134" s="24" t="s">
        <v>47</v>
      </c>
      <c r="C134" s="25" t="s">
        <v>119</v>
      </c>
      <c r="D134" s="25" t="s">
        <v>118</v>
      </c>
      <c r="E134" s="25" t="s">
        <v>48</v>
      </c>
      <c r="F134" s="25" t="s">
        <v>49</v>
      </c>
      <c r="G134" s="25" t="s">
        <v>50</v>
      </c>
      <c r="H134" s="25" t="s">
        <v>51</v>
      </c>
      <c r="I134" s="25" t="s">
        <v>52</v>
      </c>
      <c r="J134" s="25" t="s">
        <v>53</v>
      </c>
      <c r="K134" s="25" t="s">
        <v>54</v>
      </c>
      <c r="L134" s="25" t="s">
        <v>55</v>
      </c>
      <c r="M134" s="25" t="s">
        <v>56</v>
      </c>
      <c r="N134" s="25" t="s">
        <v>57</v>
      </c>
      <c r="O134" s="25" t="s">
        <v>58</v>
      </c>
      <c r="P134" s="25" t="s">
        <v>59</v>
      </c>
      <c r="Q134" s="25" t="s">
        <v>60</v>
      </c>
      <c r="R134" s="25" t="s">
        <v>61</v>
      </c>
      <c r="S134" s="25" t="s">
        <v>62</v>
      </c>
      <c r="T134" s="25" t="s">
        <v>63</v>
      </c>
      <c r="U134" s="25" t="s">
        <v>64</v>
      </c>
      <c r="V134" s="25" t="s">
        <v>65</v>
      </c>
      <c r="W134" s="25" t="s">
        <v>66</v>
      </c>
      <c r="Y134" s="25" t="s">
        <v>67</v>
      </c>
      <c r="Z134" s="25" t="s">
        <v>68</v>
      </c>
      <c r="AA134" s="25" t="s">
        <v>69</v>
      </c>
      <c r="AB134" s="25" t="s">
        <v>70</v>
      </c>
      <c r="AC134" s="25" t="s">
        <v>71</v>
      </c>
      <c r="AE134" s="25">
        <v>2023</v>
      </c>
      <c r="AF134" s="25">
        <v>2022</v>
      </c>
      <c r="AG134" s="25">
        <v>2021</v>
      </c>
      <c r="AH134" s="25">
        <v>2020</v>
      </c>
      <c r="AI134" s="25">
        <v>2019</v>
      </c>
      <c r="AK134" s="25" t="s">
        <v>72</v>
      </c>
      <c r="AL134" s="25" t="s">
        <v>73</v>
      </c>
      <c r="AM134" s="25" t="s">
        <v>74</v>
      </c>
      <c r="AN134" s="25" t="s">
        <v>75</v>
      </c>
      <c r="AO134" s="25" t="s">
        <v>76</v>
      </c>
    </row>
    <row r="135" spans="2:42" ht="0.75" customHeight="1" x14ac:dyDescent="0.25">
      <c r="B135" s="3"/>
      <c r="C135" s="3"/>
      <c r="D135" s="3"/>
      <c r="E135" s="3"/>
      <c r="F135" s="3"/>
      <c r="G135" s="3"/>
      <c r="H135" s="3"/>
      <c r="I135" s="3"/>
      <c r="J135" s="3"/>
      <c r="K135" s="3"/>
      <c r="L135" s="3"/>
      <c r="M135" s="3"/>
      <c r="N135" s="3"/>
      <c r="O135" s="3"/>
      <c r="P135" s="3"/>
      <c r="Q135" s="3"/>
      <c r="R135" s="3"/>
      <c r="S135" s="3"/>
      <c r="T135" s="3"/>
      <c r="U135" s="3"/>
      <c r="V135" s="3"/>
      <c r="W135" s="3"/>
      <c r="Y135" s="3"/>
      <c r="Z135" s="3"/>
      <c r="AA135" s="3"/>
      <c r="AB135" s="3"/>
      <c r="AC135" s="3"/>
      <c r="AE135" s="3"/>
      <c r="AF135" s="3"/>
      <c r="AG135" s="3"/>
      <c r="AH135" s="3"/>
      <c r="AI135" s="3"/>
      <c r="AK135" s="3"/>
      <c r="AL135" s="3"/>
      <c r="AM135" s="3"/>
      <c r="AN135" s="3"/>
      <c r="AO135" s="3"/>
    </row>
    <row r="136" spans="2:42" s="17" customFormat="1" ht="12" x14ac:dyDescent="0.2">
      <c r="B136" s="17" t="s">
        <v>115</v>
      </c>
      <c r="C136" s="30">
        <f>25980*4</f>
        <v>103920</v>
      </c>
      <c r="D136" s="38">
        <f>25892*4</f>
        <v>103568</v>
      </c>
      <c r="E136" s="38">
        <f>16311*4</f>
        <v>65244</v>
      </c>
      <c r="F136" s="38">
        <v>65788</v>
      </c>
      <c r="G136" s="38">
        <v>112945</v>
      </c>
      <c r="H136" s="38">
        <v>61372</v>
      </c>
      <c r="I136" s="38">
        <v>87956</v>
      </c>
      <c r="J136" s="38">
        <v>64784</v>
      </c>
      <c r="K136" s="38">
        <v>29360</v>
      </c>
      <c r="L136" s="38">
        <v>60460</v>
      </c>
      <c r="M136" s="38">
        <v>24296</v>
      </c>
      <c r="N136" s="38">
        <v>13828</v>
      </c>
      <c r="O136" s="38">
        <v>-8180</v>
      </c>
      <c r="P136" s="38">
        <v>4792</v>
      </c>
      <c r="Q136" s="38">
        <v>5244</v>
      </c>
      <c r="R136" s="38">
        <v>33436</v>
      </c>
      <c r="S136" s="38">
        <v>17256</v>
      </c>
      <c r="T136" s="38">
        <v>6936</v>
      </c>
      <c r="U136" s="38">
        <v>6180</v>
      </c>
      <c r="V136" s="38">
        <v>-7504</v>
      </c>
      <c r="W136" s="38">
        <v>-3212</v>
      </c>
      <c r="Y136" s="38">
        <v>89392</v>
      </c>
      <c r="Z136" s="38">
        <v>47074</v>
      </c>
      <c r="AA136" s="38">
        <v>2822</v>
      </c>
      <c r="AB136" s="38">
        <v>25346</v>
      </c>
      <c r="AC136" s="38">
        <v>-5360</v>
      </c>
      <c r="AE136" s="38">
        <v>86899</v>
      </c>
      <c r="AF136" s="38">
        <v>60869</v>
      </c>
      <c r="AG136" s="38">
        <v>22600</v>
      </c>
      <c r="AH136" s="38">
        <v>15182</v>
      </c>
      <c r="AI136" s="38">
        <v>597</v>
      </c>
      <c r="AK136" s="38">
        <f>(61007/3)*4</f>
        <v>81342.666666666672</v>
      </c>
      <c r="AL136" s="38">
        <v>60701.333333333336</v>
      </c>
      <c r="AM136" s="38">
        <v>9980</v>
      </c>
      <c r="AN136" s="38">
        <v>18644</v>
      </c>
      <c r="AO136" s="38">
        <v>-1518.6666666666667</v>
      </c>
    </row>
    <row r="137" spans="2:42" s="17" customFormat="1" ht="12" x14ac:dyDescent="0.2">
      <c r="B137" s="18" t="s">
        <v>110</v>
      </c>
      <c r="C137" s="31">
        <v>366358</v>
      </c>
      <c r="D137" s="39">
        <v>361698</v>
      </c>
      <c r="E137" s="39">
        <f>E125</f>
        <v>353401</v>
      </c>
      <c r="F137" s="39">
        <v>354089</v>
      </c>
      <c r="G137" s="39">
        <v>306972</v>
      </c>
      <c r="H137" s="39">
        <v>297545</v>
      </c>
      <c r="I137" s="39">
        <v>297222</v>
      </c>
      <c r="J137" s="39">
        <v>280297</v>
      </c>
      <c r="K137" s="39">
        <v>266228</v>
      </c>
      <c r="L137" s="39">
        <v>254418</v>
      </c>
      <c r="M137" s="39">
        <v>207531</v>
      </c>
      <c r="N137" s="39">
        <v>201107</v>
      </c>
      <c r="O137" s="39">
        <v>211622</v>
      </c>
      <c r="P137" s="39">
        <v>216532</v>
      </c>
      <c r="Q137" s="39">
        <v>216115</v>
      </c>
      <c r="R137" s="39">
        <v>215946</v>
      </c>
      <c r="S137" s="39">
        <v>209237</v>
      </c>
      <c r="T137" s="39">
        <v>212941</v>
      </c>
      <c r="U137" s="39">
        <v>211397</v>
      </c>
      <c r="V137" s="39">
        <v>211845</v>
      </c>
      <c r="W137" s="39">
        <v>177911</v>
      </c>
      <c r="Y137" s="39">
        <v>354089</v>
      </c>
      <c r="Z137" s="39">
        <v>280297</v>
      </c>
      <c r="AA137" s="39">
        <v>201107</v>
      </c>
      <c r="AB137" s="39">
        <v>215946</v>
      </c>
      <c r="AC137" s="39">
        <v>211845</v>
      </c>
      <c r="AE137" s="39">
        <v>361698</v>
      </c>
      <c r="AF137" s="39">
        <v>297545</v>
      </c>
      <c r="AG137" s="39">
        <v>254418</v>
      </c>
      <c r="AH137" s="39">
        <v>216532</v>
      </c>
      <c r="AI137" s="39">
        <v>212941</v>
      </c>
      <c r="AK137" s="39">
        <f>AK125</f>
        <v>353401</v>
      </c>
      <c r="AL137" s="39">
        <v>297222</v>
      </c>
      <c r="AM137" s="39">
        <v>207531</v>
      </c>
      <c r="AN137" s="39">
        <v>216115</v>
      </c>
      <c r="AO137" s="39">
        <v>211397</v>
      </c>
    </row>
    <row r="138" spans="2:42" s="17" customFormat="1" ht="12" x14ac:dyDescent="0.2">
      <c r="B138" s="5" t="s">
        <v>116</v>
      </c>
      <c r="C138" s="7">
        <f>C136/C137</f>
        <v>0.28365696941243262</v>
      </c>
      <c r="D138" s="50">
        <f>D136/D137</f>
        <v>0.28633832644913715</v>
      </c>
      <c r="E138" s="50">
        <f>E136/E137</f>
        <v>0.18461747420069552</v>
      </c>
      <c r="F138" s="50">
        <v>0.18579509671297328</v>
      </c>
      <c r="G138" s="50">
        <v>0.36793258017017838</v>
      </c>
      <c r="H138" s="50">
        <v>0.20626123779596364</v>
      </c>
      <c r="I138" s="50">
        <v>0.29592695022575716</v>
      </c>
      <c r="J138" s="50">
        <v>0.23112626963542243</v>
      </c>
      <c r="K138" s="50">
        <v>0.11028141292426041</v>
      </c>
      <c r="L138" s="50">
        <v>0.23764041852384657</v>
      </c>
      <c r="M138" s="50">
        <v>0.11707166640164601</v>
      </c>
      <c r="N138" s="50">
        <v>6.8759416628958708E-2</v>
      </c>
      <c r="O138" s="50">
        <v>-3.865382616174122E-2</v>
      </c>
      <c r="P138" s="50">
        <v>2.2130678144569857E-2</v>
      </c>
      <c r="Q138" s="50">
        <v>2.4264858987113343E-2</v>
      </c>
      <c r="R138" s="50">
        <v>0.15483500504755818</v>
      </c>
      <c r="S138" s="50">
        <v>8.2471073471709108E-2</v>
      </c>
      <c r="T138" s="50">
        <v>3.2572402684311615E-2</v>
      </c>
      <c r="U138" s="50">
        <v>2.9234095091226459E-2</v>
      </c>
      <c r="V138" s="50">
        <v>-3.542212466661946E-2</v>
      </c>
      <c r="W138" s="50">
        <v>-1.8053970805627532E-2</v>
      </c>
      <c r="Y138" s="50">
        <v>0.25245630335876007</v>
      </c>
      <c r="Z138" s="50">
        <v>0.16794328872588718</v>
      </c>
      <c r="AA138" s="50">
        <v>1.403233104765125E-2</v>
      </c>
      <c r="AB138" s="50">
        <v>0.11737193557648672</v>
      </c>
      <c r="AC138" s="50">
        <v>-2.5301517619013902E-2</v>
      </c>
      <c r="AE138" s="50">
        <f>AE136/AE137</f>
        <v>0.2402529181803604</v>
      </c>
      <c r="AF138" s="50">
        <v>0.20457073719941521</v>
      </c>
      <c r="AG138" s="50">
        <v>8.8830192832268159E-2</v>
      </c>
      <c r="AH138" s="50">
        <v>7.0114347994753662E-2</v>
      </c>
      <c r="AI138" s="50">
        <v>2.8035934836410084E-3</v>
      </c>
      <c r="AK138" s="50">
        <f>AK136/AK137</f>
        <v>0.23017101441893675</v>
      </c>
      <c r="AL138" s="50">
        <v>0.20422893774126188</v>
      </c>
      <c r="AM138" s="50">
        <v>4.8089201131397238E-2</v>
      </c>
      <c r="AN138" s="50">
        <v>8.6268884621613487E-2</v>
      </c>
      <c r="AO138" s="50">
        <v>-7.1839556222021445E-3</v>
      </c>
    </row>
    <row r="139" spans="2:42" x14ac:dyDescent="0.25">
      <c r="B139" s="4"/>
      <c r="C139" s="34"/>
      <c r="H139" s="34"/>
      <c r="I139" s="34"/>
      <c r="J139" s="34"/>
      <c r="K139" s="34"/>
      <c r="L139" s="34"/>
      <c r="M139" s="34"/>
      <c r="N139" s="34"/>
      <c r="O139" s="34"/>
      <c r="P139" s="34"/>
      <c r="Q139" s="34"/>
      <c r="R139" s="34"/>
      <c r="S139" s="34"/>
      <c r="T139" s="33"/>
      <c r="U139" s="33"/>
      <c r="V139" s="33"/>
      <c r="W139" s="33"/>
      <c r="Y139" s="34"/>
      <c r="Z139" s="34"/>
      <c r="AA139" s="34"/>
      <c r="AB139" s="34"/>
      <c r="AC139" s="33"/>
      <c r="AE139" s="34"/>
      <c r="AF139" s="34"/>
      <c r="AG139" s="34"/>
      <c r="AH139" s="34"/>
      <c r="AI139" s="34"/>
      <c r="AK139" s="34"/>
      <c r="AL139" s="34"/>
      <c r="AM139" s="34"/>
      <c r="AN139" s="34"/>
      <c r="AO139" s="33"/>
    </row>
    <row r="140" spans="2:42" x14ac:dyDescent="0.25">
      <c r="B140" s="4"/>
      <c r="C140" s="64"/>
      <c r="D140" s="34"/>
      <c r="E140" s="34"/>
      <c r="F140" s="34"/>
      <c r="G140" s="34"/>
      <c r="H140" s="34"/>
      <c r="I140" s="34"/>
      <c r="J140" s="41"/>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row>
    <row r="141" spans="2:42" x14ac:dyDescent="0.25">
      <c r="B141" s="1" t="s">
        <v>42</v>
      </c>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c r="AI141" s="60"/>
      <c r="AJ141" s="60"/>
      <c r="AK141" s="60"/>
      <c r="AL141" s="60"/>
      <c r="AM141" s="60"/>
      <c r="AN141" s="60"/>
      <c r="AO141" s="60"/>
      <c r="AP141" s="60"/>
    </row>
    <row r="142" spans="2:42" x14ac:dyDescent="0.25">
      <c r="B142" s="24" t="s">
        <v>47</v>
      </c>
      <c r="C142" s="25" t="s">
        <v>119</v>
      </c>
      <c r="D142" s="25" t="s">
        <v>118</v>
      </c>
      <c r="E142" s="25" t="s">
        <v>48</v>
      </c>
      <c r="F142" s="25" t="s">
        <v>49</v>
      </c>
      <c r="G142" s="25" t="s">
        <v>50</v>
      </c>
      <c r="H142" s="25" t="s">
        <v>51</v>
      </c>
      <c r="I142" s="25" t="s">
        <v>52</v>
      </c>
      <c r="J142" s="25" t="s">
        <v>53</v>
      </c>
      <c r="K142" s="25" t="s">
        <v>54</v>
      </c>
      <c r="L142" s="25" t="s">
        <v>55</v>
      </c>
      <c r="M142" s="25" t="s">
        <v>56</v>
      </c>
      <c r="N142" s="25" t="s">
        <v>57</v>
      </c>
      <c r="O142" s="25" t="s">
        <v>58</v>
      </c>
      <c r="P142" s="25" t="s">
        <v>59</v>
      </c>
      <c r="Q142" s="25" t="s">
        <v>60</v>
      </c>
      <c r="R142" s="25" t="s">
        <v>61</v>
      </c>
      <c r="S142" s="25" t="s">
        <v>62</v>
      </c>
      <c r="T142" s="25" t="s">
        <v>63</v>
      </c>
      <c r="U142" s="25" t="s">
        <v>64</v>
      </c>
      <c r="V142" s="25" t="s">
        <v>65</v>
      </c>
      <c r="W142" s="25" t="s">
        <v>66</v>
      </c>
      <c r="Y142" s="25" t="s">
        <v>67</v>
      </c>
      <c r="Z142" s="25" t="s">
        <v>68</v>
      </c>
      <c r="AA142" s="25" t="s">
        <v>69</v>
      </c>
      <c r="AB142" s="25" t="s">
        <v>70</v>
      </c>
      <c r="AC142" s="25" t="s">
        <v>71</v>
      </c>
      <c r="AE142" s="25">
        <v>2023</v>
      </c>
      <c r="AF142" s="25">
        <v>2022</v>
      </c>
      <c r="AG142" s="25">
        <v>2021</v>
      </c>
      <c r="AH142" s="25">
        <v>2020</v>
      </c>
      <c r="AI142" s="25">
        <v>2019</v>
      </c>
      <c r="AK142" s="25" t="s">
        <v>72</v>
      </c>
      <c r="AL142" s="25" t="s">
        <v>73</v>
      </c>
      <c r="AM142" s="25" t="s">
        <v>74</v>
      </c>
      <c r="AN142" s="25" t="s">
        <v>75</v>
      </c>
      <c r="AO142" s="25" t="s">
        <v>76</v>
      </c>
    </row>
    <row r="143" spans="2:42" ht="0.75" customHeight="1" x14ac:dyDescent="0.25">
      <c r="B143" s="3"/>
      <c r="C143" s="3"/>
      <c r="D143" s="3"/>
      <c r="E143" s="3"/>
      <c r="F143" s="3"/>
      <c r="G143" s="3"/>
      <c r="H143" s="3"/>
      <c r="I143" s="3"/>
      <c r="J143" s="3"/>
      <c r="K143" s="3"/>
      <c r="L143" s="3"/>
      <c r="M143" s="3"/>
      <c r="N143" s="3"/>
      <c r="O143" s="3"/>
      <c r="P143" s="3"/>
      <c r="Q143" s="3"/>
      <c r="R143" s="3"/>
      <c r="S143" s="3"/>
      <c r="T143" s="3"/>
      <c r="U143" s="3"/>
      <c r="V143" s="3"/>
      <c r="W143" s="3"/>
      <c r="Y143" s="3"/>
      <c r="Z143" s="3"/>
      <c r="AA143" s="3"/>
      <c r="AB143" s="3"/>
      <c r="AC143" s="3"/>
      <c r="AE143" s="3"/>
      <c r="AF143" s="3"/>
      <c r="AG143" s="3"/>
      <c r="AH143" s="3"/>
      <c r="AI143" s="3"/>
      <c r="AK143" s="3"/>
      <c r="AL143" s="3"/>
      <c r="AM143" s="3"/>
      <c r="AN143" s="3"/>
      <c r="AO143" s="3"/>
    </row>
    <row r="144" spans="2:42" s="17" customFormat="1" ht="12" x14ac:dyDescent="0.2">
      <c r="B144" s="17" t="s">
        <v>117</v>
      </c>
      <c r="C144" s="30">
        <v>623700</v>
      </c>
      <c r="D144" s="38">
        <v>628041</v>
      </c>
      <c r="E144" s="38">
        <v>627676</v>
      </c>
      <c r="F144" s="38">
        <v>640598</v>
      </c>
      <c r="G144" s="38">
        <v>650770</v>
      </c>
      <c r="H144" s="38">
        <v>642906</v>
      </c>
      <c r="I144" s="38">
        <v>644460</v>
      </c>
      <c r="J144" s="38">
        <v>643463</v>
      </c>
      <c r="K144" s="38">
        <v>633191</v>
      </c>
      <c r="L144" s="38">
        <v>629931</v>
      </c>
      <c r="M144" s="38">
        <v>630459</v>
      </c>
      <c r="N144" s="38">
        <v>617876</v>
      </c>
      <c r="O144" s="38">
        <v>596776</v>
      </c>
      <c r="P144" s="38">
        <v>549043</v>
      </c>
      <c r="Q144" s="38">
        <v>502166</v>
      </c>
      <c r="R144" s="38">
        <v>485814</v>
      </c>
      <c r="S144" s="38">
        <v>486785</v>
      </c>
      <c r="T144" s="38">
        <v>459262</v>
      </c>
      <c r="U144" s="38">
        <v>453002</v>
      </c>
      <c r="V144" s="38">
        <v>430847</v>
      </c>
      <c r="W144" s="38">
        <v>363310</v>
      </c>
      <c r="Y144" s="38">
        <v>640598</v>
      </c>
      <c r="Z144" s="38">
        <v>643463</v>
      </c>
      <c r="AA144" s="38">
        <v>617876</v>
      </c>
      <c r="AB144" s="38">
        <v>485814</v>
      </c>
      <c r="AC144" s="38">
        <v>430847</v>
      </c>
      <c r="AE144" s="38">
        <v>628041</v>
      </c>
      <c r="AF144" s="38">
        <v>642906</v>
      </c>
      <c r="AG144" s="38">
        <v>629931</v>
      </c>
      <c r="AH144" s="38">
        <v>549043</v>
      </c>
      <c r="AI144" s="38">
        <v>459262</v>
      </c>
      <c r="AK144" s="38">
        <v>627676</v>
      </c>
      <c r="AL144" s="38">
        <v>644460</v>
      </c>
      <c r="AM144" s="38">
        <v>630459</v>
      </c>
      <c r="AN144" s="38">
        <v>502166</v>
      </c>
      <c r="AO144" s="38">
        <v>453002</v>
      </c>
    </row>
    <row r="145" spans="2:41" s="17" customFormat="1" ht="12" x14ac:dyDescent="0.2">
      <c r="B145" s="18" t="s">
        <v>110</v>
      </c>
      <c r="C145" s="31">
        <f>C137</f>
        <v>366358</v>
      </c>
      <c r="D145" s="39">
        <v>361698</v>
      </c>
      <c r="E145" s="39">
        <f>E125</f>
        <v>353401</v>
      </c>
      <c r="F145" s="39">
        <v>354089</v>
      </c>
      <c r="G145" s="39">
        <v>306972</v>
      </c>
      <c r="H145" s="39">
        <v>297545</v>
      </c>
      <c r="I145" s="39">
        <v>297222</v>
      </c>
      <c r="J145" s="39">
        <v>280297</v>
      </c>
      <c r="K145" s="39">
        <v>266228</v>
      </c>
      <c r="L145" s="39">
        <v>254417</v>
      </c>
      <c r="M145" s="39">
        <v>207531</v>
      </c>
      <c r="N145" s="39">
        <v>201107</v>
      </c>
      <c r="O145" s="39">
        <v>211622</v>
      </c>
      <c r="P145" s="39">
        <v>216532</v>
      </c>
      <c r="Q145" s="39">
        <v>216115</v>
      </c>
      <c r="R145" s="39">
        <v>215946</v>
      </c>
      <c r="S145" s="39">
        <v>209237</v>
      </c>
      <c r="T145" s="39">
        <v>212941</v>
      </c>
      <c r="U145" s="39">
        <v>211397</v>
      </c>
      <c r="V145" s="39">
        <v>211845</v>
      </c>
      <c r="W145" s="39">
        <v>177911</v>
      </c>
      <c r="Y145" s="39">
        <v>354089</v>
      </c>
      <c r="Z145" s="39">
        <v>280297</v>
      </c>
      <c r="AA145" s="39">
        <v>201107</v>
      </c>
      <c r="AB145" s="39">
        <v>215946</v>
      </c>
      <c r="AC145" s="39">
        <v>211845</v>
      </c>
      <c r="AE145" s="39">
        <v>361698</v>
      </c>
      <c r="AF145" s="39">
        <v>297545</v>
      </c>
      <c r="AG145" s="39">
        <v>254417</v>
      </c>
      <c r="AH145" s="39">
        <v>216532</v>
      </c>
      <c r="AI145" s="39">
        <v>212941</v>
      </c>
      <c r="AK145" s="39">
        <v>353401</v>
      </c>
      <c r="AL145" s="39">
        <v>297222</v>
      </c>
      <c r="AM145" s="39">
        <v>207531</v>
      </c>
      <c r="AN145" s="39">
        <v>216115</v>
      </c>
      <c r="AO145" s="39">
        <v>211397</v>
      </c>
    </row>
    <row r="146" spans="2:41" s="17" customFormat="1" ht="12" x14ac:dyDescent="0.2">
      <c r="B146" s="5" t="s">
        <v>42</v>
      </c>
      <c r="C146" s="7">
        <f>C145/C144</f>
        <v>0.58739458072791406</v>
      </c>
      <c r="D146" s="50">
        <f>D145/D144</f>
        <v>0.5759146297773553</v>
      </c>
      <c r="E146" s="50">
        <f>E145/E144</f>
        <v>0.56303092678388211</v>
      </c>
      <c r="F146" s="50">
        <v>0.55000000000000004</v>
      </c>
      <c r="G146" s="50">
        <v>0.47170582540682576</v>
      </c>
      <c r="H146" s="50">
        <v>0.46281260401987229</v>
      </c>
      <c r="I146" s="50">
        <v>0.46119541942091052</v>
      </c>
      <c r="J146" s="50">
        <v>0.43560702013946412</v>
      </c>
      <c r="K146" s="50">
        <v>0.42045449161469445</v>
      </c>
      <c r="L146" s="50">
        <v>0.40388074249401917</v>
      </c>
      <c r="M146" s="50">
        <v>0.3291744586087279</v>
      </c>
      <c r="N146" s="50">
        <v>0.32548116450549947</v>
      </c>
      <c r="O146" s="50">
        <v>0.35460876442752387</v>
      </c>
      <c r="P146" s="50">
        <v>0.39438076799084953</v>
      </c>
      <c r="Q146" s="50">
        <v>0.43036565597830201</v>
      </c>
      <c r="R146" s="50">
        <v>0.44450345193839619</v>
      </c>
      <c r="S146" s="50">
        <v>0.4298345265363559</v>
      </c>
      <c r="T146" s="50">
        <v>0.46365908784092741</v>
      </c>
      <c r="U146" s="50">
        <v>0.46665798384996093</v>
      </c>
      <c r="V146" s="50">
        <v>0.49169426733852156</v>
      </c>
      <c r="W146" s="50">
        <v>0.48969475103905757</v>
      </c>
      <c r="Y146" s="50">
        <v>0.55000000000000004</v>
      </c>
      <c r="Z146" s="50">
        <v>0.43560702013946412</v>
      </c>
      <c r="AA146" s="50">
        <v>0.32548116450549947</v>
      </c>
      <c r="AB146" s="50">
        <v>0.44450345193839619</v>
      </c>
      <c r="AC146" s="50">
        <v>0.49169426733852156</v>
      </c>
      <c r="AE146" s="50">
        <f>AE145/AE144</f>
        <v>0.5759146297773553</v>
      </c>
      <c r="AF146" s="50">
        <v>0.46281260401987229</v>
      </c>
      <c r="AG146" s="50">
        <v>0.40388074249401917</v>
      </c>
      <c r="AH146" s="50">
        <v>0.39438076799084953</v>
      </c>
      <c r="AI146" s="50">
        <v>0.46365908784092741</v>
      </c>
      <c r="AK146" s="50">
        <v>0.56303092678388211</v>
      </c>
      <c r="AL146" s="50">
        <v>0.46119541942091052</v>
      </c>
      <c r="AM146" s="50">
        <v>0.3291744586087279</v>
      </c>
      <c r="AN146" s="50">
        <v>0.43036565597830201</v>
      </c>
      <c r="AO146" s="50">
        <v>0.46665798384996093</v>
      </c>
    </row>
    <row r="148" spans="2:41" x14ac:dyDescent="0.25">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E148" s="71"/>
      <c r="AF148" s="71"/>
      <c r="AK148" s="62"/>
    </row>
    <row r="149" spans="2:41" x14ac:dyDescent="0.25">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c r="AK149" s="59"/>
      <c r="AL149" s="59"/>
      <c r="AM149" s="59"/>
      <c r="AN149" s="59"/>
      <c r="AO149" s="59"/>
    </row>
    <row r="150" spans="2:41" x14ac:dyDescent="0.25">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c r="AI150" s="60"/>
      <c r="AJ150" s="60"/>
      <c r="AK150" s="60"/>
      <c r="AL150" s="60"/>
      <c r="AM150" s="60"/>
      <c r="AN150" s="60"/>
      <c r="AO150" s="60"/>
    </row>
    <row r="152" spans="2:41" x14ac:dyDescent="0.25">
      <c r="AA152" s="57"/>
    </row>
  </sheetData>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279398b-3816-4848-93be-c2dcfe94b701">
      <UserInfo>
        <DisplayName>Kurt Miao_OOO/FW</DisplayName>
        <AccountId>98</AccountId>
        <AccountType/>
      </UserInfo>
      <UserInfo>
        <DisplayName>Intility Admin</DisplayName>
        <AccountId>13</AccountId>
        <AccountType/>
      </UserInfo>
      <UserInfo>
        <DisplayName>Helen Vad Johansen</DisplayName>
        <AccountId>74</AccountId>
        <AccountType/>
      </UserInfo>
    </SharedWithUsers>
    <TaxCatchAll xmlns="6279398b-3816-4848-93be-c2dcfe94b701" xsi:nil="true"/>
    <Company xmlns="ece2ebb0-09e4-4cae-be0b-077205a100c0" xsi:nil="true"/>
    <lcf76f155ced4ddcb4097134ff3c332f xmlns="ece2ebb0-09e4-4cae-be0b-077205a100c0">
      <Terms xmlns="http://schemas.microsoft.com/office/infopath/2007/PartnerControls"/>
    </lcf76f155ced4ddcb4097134ff3c332f>
    <Year xmlns="ece2ebb0-09e4-4cae-be0b-077205a100c0" xsi:nil="true"/>
    <Quarter xmlns="ece2ebb0-09e4-4cae-be0b-077205a100c0" xsi:nil="true"/>
    <Month xmlns="ece2ebb0-09e4-4cae-be0b-077205a100c0" xsi:nil="true"/>
  </documentManagement>
</p:properties>
</file>

<file path=customXml/item2.xml>��< ? x m l   v e r s i o n = " 1 . 0 "   e n c o d i n g = " u t f - 1 6 " ? > < W o r k b o o k S t a t e   x m l n s : i = " h t t p : / / w w w . w 3 . o r g / 2 0 0 1 / X M L S c h e m a - i n s t a n c e "   x m l n s = " h t t p : / / s c h e m a s . m i c r o s o f t . c o m / P o w e r B I A d d I n " > < L a s t P r o v i d e d R a n g e N a m e I d > 0 < / L a s t P r o v i d e d R a n g e N a m e I d > < L a s t U s e d G r o u p O b j e c t I d > < / L a s t U s e d G r o u p O b j e c t I d > < T i l e s L i s t > < T i l e s / > < / T i l e s L i s t > < / W o r k b o o k S t a t e > 
</file>

<file path=customXml/item3.xml><?xml version="1.0" encoding="utf-8"?>
<ct:contentTypeSchema xmlns:ct="http://schemas.microsoft.com/office/2006/metadata/contentType" xmlns:ma="http://schemas.microsoft.com/office/2006/metadata/properties/metaAttributes" ct:_="" ma:_="" ma:contentTypeName="Document" ma:contentTypeID="0x010100A3D74B4CEBF3254A9CDE29C14818DD6F" ma:contentTypeVersion="20" ma:contentTypeDescription="Create a new document." ma:contentTypeScope="" ma:versionID="d18bb2dd6b4da0ced726bb34585ee6b5">
  <xsd:schema xmlns:xsd="http://www.w3.org/2001/XMLSchema" xmlns:xs="http://www.w3.org/2001/XMLSchema" xmlns:p="http://schemas.microsoft.com/office/2006/metadata/properties" xmlns:ns2="ece2ebb0-09e4-4cae-be0b-077205a100c0" xmlns:ns3="6279398b-3816-4848-93be-c2dcfe94b701" targetNamespace="http://schemas.microsoft.com/office/2006/metadata/properties" ma:root="true" ma:fieldsID="d87d88af590c6661eee49b49e1cd7f3d" ns2:_="" ns3:_="">
    <xsd:import namespace="ece2ebb0-09e4-4cae-be0b-077205a100c0"/>
    <xsd:import namespace="6279398b-3816-4848-93be-c2dcfe94b70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Year" minOccurs="0"/>
                <xsd:element ref="ns2:Quarter" minOccurs="0"/>
                <xsd:element ref="ns2:Month" minOccurs="0"/>
                <xsd:element ref="ns2:Company"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e2ebb0-09e4-4cae-be0b-077205a100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ed86615-6caa-4f6a-aa12-01de5261430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Year" ma:index="22" nillable="true" ma:displayName="Year" ma:format="Dropdown" ma:internalName="Year">
      <xsd:simpleType>
        <xsd:restriction base="dms:Text">
          <xsd:maxLength value="255"/>
        </xsd:restriction>
      </xsd:simpleType>
    </xsd:element>
    <xsd:element name="Quarter" ma:index="23" nillable="true" ma:displayName="Quarter" ma:format="Dropdown" ma:internalName="Quarter">
      <xsd:simpleType>
        <xsd:restriction base="dms:Text">
          <xsd:maxLength value="255"/>
        </xsd:restriction>
      </xsd:simpleType>
    </xsd:element>
    <xsd:element name="Month" ma:index="24" nillable="true" ma:displayName="Month" ma:format="Dropdown" ma:internalName="Month">
      <xsd:simpleType>
        <xsd:restriction base="dms:Text">
          <xsd:maxLength value="255"/>
        </xsd:restriction>
      </xsd:simpleType>
    </xsd:element>
    <xsd:element name="Company" ma:index="25" nillable="true" ma:displayName="Company" ma:format="Dropdown" ma:internalName="Company">
      <xsd:simpleType>
        <xsd:restriction base="dms:Text">
          <xsd:maxLength value="255"/>
        </xsd:restrictio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79398b-3816-4848-93be-c2dcfe94b70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1dec2e8-18a4-4688-b2e5-1f1404f5f46d}" ma:internalName="TaxCatchAll" ma:showField="CatchAllData" ma:web="6279398b-3816-4848-93be-c2dcfe94b70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C8CE51-28D7-49E6-874D-949E4306217A}">
  <ds:schemaRefs>
    <ds:schemaRef ds:uri="http://schemas.microsoft.com/office/2006/metadata/properties"/>
    <ds:schemaRef ds:uri="http://schemas.microsoft.com/office/infopath/2007/PartnerControls"/>
    <ds:schemaRef ds:uri="6279398b-3816-4848-93be-c2dcfe94b701"/>
    <ds:schemaRef ds:uri="ece2ebb0-09e4-4cae-be0b-077205a100c0"/>
  </ds:schemaRefs>
</ds:datastoreItem>
</file>

<file path=customXml/itemProps2.xml><?xml version="1.0" encoding="utf-8"?>
<ds:datastoreItem xmlns:ds="http://schemas.openxmlformats.org/officeDocument/2006/customXml" ds:itemID="{F600DAD0-ECDA-401B-A669-978AF7BF4148}">
  <ds:schemaRefs>
    <ds:schemaRef ds:uri="http://schemas.microsoft.com/PowerBIAddIn"/>
  </ds:schemaRefs>
</ds:datastoreItem>
</file>

<file path=customXml/itemProps3.xml><?xml version="1.0" encoding="utf-8"?>
<ds:datastoreItem xmlns:ds="http://schemas.openxmlformats.org/officeDocument/2006/customXml" ds:itemID="{A857780C-40F4-4ED5-BD82-CCB64741E0DB}"/>
</file>

<file path=customXml/itemProps4.xml><?xml version="1.0" encoding="utf-8"?>
<ds:datastoreItem xmlns:ds="http://schemas.openxmlformats.org/officeDocument/2006/customXml" ds:itemID="{7C2681C1-4527-4A3C-B7C9-99360AB4E652}">
  <ds:schemaRefs>
    <ds:schemaRef ds:uri="http://schemas.microsoft.com/sharepoint/v3/contenttype/forms"/>
  </ds:schemaRefs>
</ds:datastoreItem>
</file>

<file path=docMetadata/LabelInfo.xml><?xml version="1.0" encoding="utf-8"?>
<clbl:labelList xmlns:clbl="http://schemas.microsoft.com/office/2020/mipLabelMetadata">
  <clbl:label id="{38a1c210-6de6-4233-98b2-c4192613b373}" enabled="0" method="" siteId="{38a1c210-6de6-4233-98b2-c4192613b37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APM Definition</vt:lpstr>
      <vt:lpstr>APM Reconcilation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Thea Macneill Feginn</dc:creator>
  <cp:keywords/>
  <dc:description/>
  <cp:lastModifiedBy>Ingri Langemyhr</cp:lastModifiedBy>
  <cp:revision/>
  <dcterms:created xsi:type="dcterms:W3CDTF">2022-09-21T08:10:40Z</dcterms:created>
  <dcterms:modified xsi:type="dcterms:W3CDTF">2024-05-06T12:45:28Z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0x010100A3D74B4CEBF3254A9CDE29C14818DD6F</vt:lpwstr>
  </property>
  <property fmtid="{D5CDD505-2E9C-101B-9397-08002B2CF9AE}" pid="3" name="WorkbookGuid">
    <vt:lpwstr>ef43ac0c-1fc6-485c-80d8-574a3d4524d4</vt:lpwstr>
  </property>
  <property fmtid="{D5CDD505-2E9C-101B-9397-08002B2CF9AE}" pid="4" name="MediaServiceImageTags">
    <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ies>
</file>